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2" windowHeight="11568" activeTab="1"/>
  </bookViews>
  <sheets>
    <sheet name="ConvivenciaEdadSexo" sheetId="1" r:id="rId1"/>
    <sheet name="F4.2.ConvivenciaSexoGráfico" sheetId="2" r:id="rId2"/>
    <sheet name="T3.1.Pensiones" sheetId="3" r:id="rId3"/>
    <sheet name="F2.3 TasasMorbEdad" sheetId="4" r:id="rId4"/>
    <sheet name="PoblGruposQuinquenales" sheetId="5" r:id="rId5"/>
    <sheet name="F1.3.DifHombresMujeres" sheetId="6" r:id="rId6"/>
  </sheets>
  <externalReferences>
    <externalReference r:id="rId9"/>
    <externalReference r:id="rId10"/>
  </externalReferences>
  <definedNames>
    <definedName name="Ambos">#REF!</definedName>
    <definedName name="cambiarnombre">#REF!</definedName>
    <definedName name="cambiarnombre2">#REF!</definedName>
    <definedName name="dd">#REF!</definedName>
    <definedName name="HTML_CodePage" hidden="1">1252</definedName>
    <definedName name="HTML_Control" hidden="1">{"'1'!$A$1:$F$21","'1'!$A$23:$F$25"}</definedName>
    <definedName name="HTML_Description" hidden="1">""</definedName>
    <definedName name="HTML_Email" hidden="1">""</definedName>
    <definedName name="HTML_Header" hidden="1">""</definedName>
    <definedName name="HTML_LastUpdate" hidden="1">"16/03/01"</definedName>
    <definedName name="HTML_LineAfter" hidden="1">TRUE</definedName>
    <definedName name="HTML_LineBefore" hidden="1">TRUE</definedName>
    <definedName name="HTML_Name" hidden="1">"Insto. Economía y Geografía"</definedName>
    <definedName name="HTML_OBDlg2" hidden="1">TRUE</definedName>
    <definedName name="HTML_OBDlg4" hidden="1">TRUE</definedName>
    <definedName name="HTML_OS" hidden="1">0</definedName>
    <definedName name="HTML_PathFile" hidden="1">"C:\guille\libro\capitulo1\1-36.htm"</definedName>
    <definedName name="HTML_Title" hidden="1">"1.36"</definedName>
    <definedName name="porc">#REF!</definedName>
    <definedName name="porct">#REF!</definedName>
    <definedName name="porct1">#REF!</definedName>
    <definedName name="porct2">#REF!</definedName>
    <definedName name="porct3">#REF!</definedName>
    <definedName name="pp" hidden="1">{"'1'!$A$1:$F$21","'1'!$A$23:$F$25"}</definedName>
    <definedName name="ppp" hidden="1">{"'1'!$A$1:$F$21","'1'!$A$23:$F$25"}</definedName>
    <definedName name="pppp" hidden="1">{"'1'!$A$1:$F$21","'1'!$A$23:$F$25"}</definedName>
    <definedName name="qq" hidden="1">{"'1'!$A$1:$F$21","'1'!$A$23:$F$25"}</definedName>
    <definedName name="real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<sst xmlns="http://schemas.openxmlformats.org/spreadsheetml/2006/main" count="337" uniqueCount="178">
  <si>
    <t>Población por sexo y edad (grupos quinquenales) 1960, 2013 y 2051</t>
  </si>
  <si>
    <t>Unidades:Personas</t>
  </si>
  <si>
    <t>Ambos sexos</t>
  </si>
  <si>
    <t>Varones</t>
  </si>
  <si>
    <t>Mujeres</t>
  </si>
  <si>
    <t>Ratio Hombres/Mujeres</t>
  </si>
  <si>
    <t>Ambos Sexos</t>
  </si>
  <si>
    <t>Total</t>
  </si>
  <si>
    <t xml:space="preserve"> 0-4</t>
  </si>
  <si>
    <t xml:space="preserve"> 5-9</t>
  </si>
  <si>
    <t xml:space="preserve"> 10-14 </t>
  </si>
  <si>
    <t xml:space="preserve">10-14 </t>
  </si>
  <si>
    <t xml:space="preserve"> 15-19</t>
  </si>
  <si>
    <t>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</si>
  <si>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</si>
  <si>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</si>
  <si>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</si>
  <si>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</si>
  <si>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</si>
  <si>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</si>
  <si>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</si>
  <si>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</si>
  <si>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</si>
  <si>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</si>
  <si>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</si>
  <si>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</si>
  <si>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 y más</t>
  </si>
  <si>
    <t xml:space="preserve"> 80-84</t>
  </si>
  <si>
    <t>No consta</t>
  </si>
  <si>
    <t xml:space="preserve"> 85 y más</t>
  </si>
  <si>
    <t>65+</t>
  </si>
  <si>
    <t>80+</t>
  </si>
  <si>
    <t>FUENTE: 1960: INE: INEBASE. Series históricas de población. Censo de 1970</t>
  </si>
  <si>
    <t xml:space="preserve">                  2014. INE: INEBASE.Estadística del Padrón Continuo. Explotación a 1 de enero de 2014.</t>
  </si>
  <si>
    <t>Datos provisionales, julio 2014. Cifras de población, INE. Consulta el 12/12/2014</t>
  </si>
  <si>
    <t>Población por relación lugar de nacimiento y residencia, edad (grupos quinquenales) y sexo</t>
  </si>
  <si>
    <t xml:space="preserve">                  2064. INE. INEBASE. Proyecciones de la población. Consulta en noviembre de 2014.</t>
  </si>
  <si>
    <t>Hombres</t>
  </si>
  <si>
    <t>1 de Enero de 2014</t>
  </si>
  <si>
    <t>   Total</t>
  </si>
  <si>
    <t>     Total</t>
  </si>
  <si>
    <t>     0 a 4 años</t>
  </si>
  <si>
    <t>0-4</t>
  </si>
  <si>
    <t>     5 a 9 años</t>
  </si>
  <si>
    <t>     10 a 14 años</t>
  </si>
  <si>
    <t>     15 a 19 años</t>
  </si>
  <si>
    <t>     20 a 24 años</t>
  </si>
  <si>
    <t>20-24</t>
  </si>
  <si>
    <t>     25 a 29 años</t>
  </si>
  <si>
    <t>25-29</t>
  </si>
  <si>
    <t>     30 a 34 años</t>
  </si>
  <si>
    <t>30-34</t>
  </si>
  <si>
    <t>     35 a 39 años</t>
  </si>
  <si>
    <t>35-39</t>
  </si>
  <si>
    <t>     40 a 44 años</t>
  </si>
  <si>
    <t>40-44</t>
  </si>
  <si>
    <t>     45 a 49 años</t>
  </si>
  <si>
    <t>45-49</t>
  </si>
  <si>
    <t>     50 a 54 años</t>
  </si>
  <si>
    <t>50-54</t>
  </si>
  <si>
    <t>     55 a 59 años</t>
  </si>
  <si>
    <t>55-59</t>
  </si>
  <si>
    <t>     60 a 64 años</t>
  </si>
  <si>
    <t>60-64</t>
  </si>
  <si>
    <t>     65 a 69 años</t>
  </si>
  <si>
    <t>65-69</t>
  </si>
  <si>
    <t>     70 a 74 años</t>
  </si>
  <si>
    <t>70-74</t>
  </si>
  <si>
    <t>     75 a 79 años</t>
  </si>
  <si>
    <t>75-79</t>
  </si>
  <si>
    <t>     80 a 84 años</t>
  </si>
  <si>
    <t>80-84</t>
  </si>
  <si>
    <t>     85 a 89 años</t>
  </si>
  <si>
    <t>85+</t>
  </si>
  <si>
    <t>     90 a 94 años</t>
  </si>
  <si>
    <t>85-89</t>
  </si>
  <si>
    <t>     95 a 99 años</t>
  </si>
  <si>
    <t>90-94</t>
  </si>
  <si>
    <t>     100 a 104 años</t>
  </si>
  <si>
    <t>95-99</t>
  </si>
  <si>
    <t>     105 a 109 años</t>
  </si>
  <si>
    <t>100 y más</t>
  </si>
  <si>
    <t>     110 y más años</t>
  </si>
  <si>
    <t>POBLACIÓN</t>
  </si>
  <si>
    <t>Figura 3</t>
  </si>
  <si>
    <t>ALTAS</t>
  </si>
  <si>
    <t>TASAS</t>
  </si>
  <si>
    <t>TOTAL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</si>
  <si>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</si>
  <si>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</si>
  <si>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</si>
  <si>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</si>
  <si>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</si>
  <si>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</si>
  <si>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</si>
  <si>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</si>
  <si>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TODAS LAS CAUSAS</t>
  </si>
  <si>
    <t>HOMBRES</t>
  </si>
  <si>
    <t>MUJERES</t>
  </si>
  <si>
    <t xml:space="preserve"> </t>
  </si>
  <si>
    <t>T3.1. Pensiones contributivas del sistema de la Seguridad Social por tipo de régimen y tipo de pensión, 2014</t>
  </si>
  <si>
    <t>http://www.empleo.gob.es/estadisticas/bel/index.htm</t>
  </si>
  <si>
    <t>Incapacidad permanente</t>
  </si>
  <si>
    <t>Jubilación</t>
  </si>
  <si>
    <t>Viudedad</t>
  </si>
  <si>
    <t>Orfandad</t>
  </si>
  <si>
    <t>Favor familiar</t>
  </si>
  <si>
    <t>Nº de pensiones (miles)</t>
  </si>
  <si>
    <t>Importe medio (euros/mes)</t>
  </si>
  <si>
    <t>Régimen General</t>
  </si>
  <si>
    <t>Régimen Especial: Trabajadores autónomos</t>
  </si>
  <si>
    <t>Régimen Especial: Trabajadores del mar</t>
  </si>
  <si>
    <t>Régimen Especial: Minería del carbón</t>
  </si>
  <si>
    <t>Accidentes de trabajo y enfermedades profesionales</t>
  </si>
  <si>
    <r>
      <t>SOVI</t>
    </r>
    <r>
      <rPr>
        <b/>
        <vertAlign val="superscript"/>
        <sz val="10"/>
        <color indexed="9"/>
        <rFont val="Arial"/>
        <family val="2"/>
      </rPr>
      <t>1</t>
    </r>
  </si>
  <si>
    <t>-</t>
  </si>
  <si>
    <t>Fuente: Boletín de Estadísticas Laborales. Ministerio de Trabajo y Asuntos Sociales. Datos a octubre de 2014.</t>
  </si>
  <si>
    <t xml:space="preserve">Nota: Las pensiones del Régimen de Empleados de Hogar forman parte del Régimen General desde junio de 2013. </t>
  </si>
  <si>
    <r>
      <t>1</t>
    </r>
    <r>
      <rPr>
        <vertAlign val="superscript"/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Seguro Obligatorio de Vejez e Invalidez</t>
    </r>
  </si>
  <si>
    <t>SOVI</t>
  </si>
  <si>
    <t>Autónomos</t>
  </si>
  <si>
    <t>Total SS</t>
  </si>
  <si>
    <t>Incapacidad</t>
  </si>
  <si>
    <t>General</t>
  </si>
  <si>
    <t>Accidentes</t>
  </si>
  <si>
    <t>Mar</t>
  </si>
  <si>
    <t>Minería</t>
  </si>
  <si>
    <t xml:space="preserve">Notas: </t>
  </si>
  <si>
    <t>- Importe medio en euros al mes.</t>
  </si>
  <si>
    <t xml:space="preserve">-  Las pensiones del Régimen de Empleados de Hogar forman parte del Régimen General desde junio de 2013. </t>
  </si>
  <si>
    <t>- SOVI: Seguro Obligatorio de Vejez e Invalidez</t>
  </si>
  <si>
    <t>Formas de convivencia de la población de 65 y más años  por grupos de edad y sexo, 2008</t>
  </si>
  <si>
    <t>Unidades: porcentajes horizontales</t>
  </si>
  <si>
    <t>Hogar unipersonal</t>
  </si>
  <si>
    <t>En pareja</t>
  </si>
  <si>
    <t>Hogar multigeneracional</t>
  </si>
  <si>
    <t>Otro tipo de hogar</t>
  </si>
  <si>
    <t>Sin datos</t>
  </si>
  <si>
    <t>65-69 años</t>
  </si>
  <si>
    <t>70-74 años</t>
  </si>
  <si>
    <t>75-79 años</t>
  </si>
  <si>
    <t>80-84 años</t>
  </si>
  <si>
    <t>85-89 años</t>
  </si>
  <si>
    <t>90 y+ años</t>
  </si>
  <si>
    <t>TOTAL de personas de 65 y más años</t>
  </si>
  <si>
    <t>Fuente: INE: Encuesta  sobre Discapacidad, Autonomía personal y Situaciones de Dependencia (EDAD), 2008. Elaboración propia a partir de los microdatos.</t>
  </si>
  <si>
    <t>Según el Censo 2011 tenemos:</t>
  </si>
  <si>
    <t>Nota: Hogar unipersonal = hogar con un hombre/ una mujer solo/a; En pareja = hogar formado por pareja sin hijos;</t>
  </si>
  <si>
    <t>Hogar multigeneracional = hogar con padre/madre/pareja con algún hijo</t>
  </si>
  <si>
    <t>Totales</t>
  </si>
  <si>
    <t>Porcentajes</t>
  </si>
  <si>
    <t>unipersonal</t>
  </si>
  <si>
    <t>en pareja</t>
  </si>
  <si>
    <t>multigeneracional</t>
  </si>
  <si>
    <t>otro tipo de hogar</t>
  </si>
  <si>
    <t>Estructura del hogar</t>
  </si>
  <si>
    <t>Hogar con una mujer sola menor de 65 años</t>
  </si>
  <si>
    <t>Hogar con un hombre solo menor de 65 años</t>
  </si>
  <si>
    <t>Hogar con una mujer sola de 65 años o más</t>
  </si>
  <si>
    <t>Hogar con un hombre solo de 65 años o más</t>
  </si>
  <si>
    <t>Hogar con padre o madre que convive con algún hijo menor de 25 años</t>
  </si>
  <si>
    <t>Hogar con padre o madre que convive con todos sus hijos de 25 años o más</t>
  </si>
  <si>
    <t>Hogar formado por pareja sin hijos</t>
  </si>
  <si>
    <t>Hogar formado por pareja con hijos en donde algún hijo es menor de 25 años</t>
  </si>
  <si>
    <t>Hogar formado por pareja con hijos en donde todos los hijos de 25 años o más</t>
  </si>
  <si>
    <t>Hogar formado por pareja o padre/madre que convive con algún hijo menor de 25 años y otra(s) persona(s)</t>
  </si>
  <si>
    <t>Sexo</t>
  </si>
  <si>
    <t>Edad en grandes grupos</t>
  </si>
  <si>
    <t>Personas</t>
  </si>
  <si>
    <t>Menos de 16</t>
  </si>
  <si>
    <t>65*</t>
  </si>
  <si>
    <t>16-64</t>
  </si>
  <si>
    <t>65 ó más</t>
  </si>
  <si>
    <t>Varón</t>
  </si>
  <si>
    <t>25*</t>
  </si>
  <si>
    <t>Mujer</t>
  </si>
  <si>
    <t>40*</t>
  </si>
  <si>
    <t>Figura 3.- Importe medio de las pensiones contributivas del sistema de la Seguridad Social según clase y régimen, 2014 (euros/mes)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</si>
</sst>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([$€]* #,##0.00_);_([$€]* \(#,##0.00\);_([$€]* &quot;-&quot;??_);_(@_)"/>
    <numFmt numFmtId="167" formatCode="_-* #,##0\ _€_-;\-* #,##0\ _€_-;_-* &quot;-&quot;??\ _€_-;_-@_-"/>
    <numFmt numFmtId="168" formatCode="0.0%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11"/>
      <color indexed="63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9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color indexed="56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rebuchet MS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60"/>
      <name val="Calibri"/>
      <family val="0"/>
    </font>
    <font>
      <b/>
      <sz val="15"/>
      <color indexed="8"/>
      <name val="Calibri"/>
      <family val="0"/>
    </font>
    <font>
      <sz val="10.1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4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rgb="FF333333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sz val="10"/>
      <color theme="0"/>
      <name val="Arial"/>
      <family val="2"/>
    </font>
    <font>
      <sz val="8"/>
      <color rgb="FF275E94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rebuchet MS"/>
      <family val="2"/>
    </font>
    <font>
      <sz val="8"/>
      <color rgb="FF000000"/>
      <name val="Arial"/>
      <family val="2"/>
    </font>
    <font>
      <b/>
      <sz val="11"/>
      <color rgb="FF33333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7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indexed="54"/>
      </left>
      <right/>
      <top/>
      <bottom/>
    </border>
    <border>
      <left/>
      <right/>
      <top style="thin">
        <color indexed="54"/>
      </top>
      <bottom/>
    </border>
    <border>
      <left/>
      <right/>
      <top/>
      <bottom style="thin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4"/>
      </left>
      <right/>
      <top style="thin">
        <color indexed="9"/>
      </top>
      <bottom style="thin">
        <color indexed="54"/>
      </bottom>
    </border>
    <border>
      <left style="thin">
        <color indexed="54"/>
      </left>
      <right/>
      <top style="thin">
        <color indexed="9"/>
      </top>
      <bottom style="thin">
        <color indexed="9"/>
      </bottom>
    </border>
    <border>
      <left style="thin">
        <color indexed="54"/>
      </left>
      <right/>
      <top/>
      <bottom style="thin">
        <color indexed="9"/>
      </bottom>
    </border>
    <border>
      <left style="thin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/>
      <right style="double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hair">
        <color indexed="56"/>
      </bottom>
    </border>
    <border>
      <left/>
      <right style="thin">
        <color indexed="56"/>
      </right>
      <top/>
      <bottom/>
    </border>
    <border>
      <left/>
      <right style="double">
        <color indexed="56"/>
      </right>
      <top/>
      <bottom/>
    </border>
    <border>
      <left/>
      <right style="thin">
        <color indexed="56"/>
      </right>
      <top/>
      <bottom style="hair">
        <color indexed="56"/>
      </bottom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</border>
    <border>
      <left/>
      <right style="thin">
        <color indexed="56"/>
      </right>
      <top style="hair">
        <color indexed="56"/>
      </top>
      <bottom style="hair">
        <color indexed="56"/>
      </bottom>
    </border>
    <border>
      <left/>
      <right style="thin">
        <color indexed="56"/>
      </right>
      <top style="thin">
        <color indexed="9"/>
      </top>
      <bottom style="thin">
        <color indexed="56"/>
      </bottom>
    </border>
    <border>
      <left style="thin">
        <color indexed="56"/>
      </left>
      <right style="thin">
        <color indexed="56"/>
      </right>
      <top style="hair">
        <color indexed="56"/>
      </top>
      <bottom style="thin">
        <color indexed="56"/>
      </bottom>
    </border>
    <border>
      <left/>
      <right style="double">
        <color indexed="56"/>
      </right>
      <top/>
      <bottom style="thin">
        <color indexed="56"/>
      </bottom>
    </border>
    <border>
      <left/>
      <right style="thin">
        <color indexed="56"/>
      </right>
      <top style="hair">
        <color indexed="56"/>
      </top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thin">
        <color indexed="56"/>
      </left>
      <right style="thin">
        <color indexed="9"/>
      </right>
      <top style="thin">
        <color indexed="9"/>
      </top>
      <bottom style="thin">
        <color indexed="56"/>
      </bottom>
    </border>
    <border>
      <left style="thin">
        <color indexed="9"/>
      </left>
      <right style="thin">
        <color indexed="56"/>
      </right>
      <top style="thin">
        <color indexed="9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9"/>
      </bottom>
    </border>
    <border>
      <left style="thin">
        <color indexed="56"/>
      </left>
      <right style="hair">
        <color indexed="56"/>
      </right>
      <top style="thin">
        <color indexed="56"/>
      </top>
      <bottom style="thin">
        <color indexed="56"/>
      </bottom>
    </border>
    <border>
      <left style="hair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9"/>
      </top>
      <bottom style="thin">
        <color indexed="9"/>
      </bottom>
    </border>
    <border>
      <left style="thin">
        <color indexed="56"/>
      </left>
      <right style="hair">
        <color indexed="56"/>
      </right>
      <top/>
      <bottom style="hair">
        <color indexed="56"/>
      </bottom>
    </border>
    <border>
      <left style="hair">
        <color indexed="56"/>
      </left>
      <right style="thin">
        <color indexed="56"/>
      </right>
      <top/>
      <bottom style="hair">
        <color indexed="56"/>
      </bottom>
    </border>
    <border>
      <left style="thin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indexed="56"/>
      </left>
      <right style="thin">
        <color indexed="56"/>
      </right>
      <top style="hair">
        <color indexed="56"/>
      </top>
      <bottom style="hair">
        <color indexed="56"/>
      </bottom>
    </border>
    <border>
      <left style="thin">
        <color indexed="56"/>
      </left>
      <right style="thin">
        <color indexed="56"/>
      </right>
      <top style="thin">
        <color indexed="9"/>
      </top>
      <bottom style="thin">
        <color indexed="56"/>
      </bottom>
    </border>
    <border>
      <left style="thin">
        <color indexed="56"/>
      </left>
      <right style="hair">
        <color indexed="56"/>
      </right>
      <top style="hair">
        <color indexed="56"/>
      </top>
      <bottom style="thin">
        <color indexed="56"/>
      </bottom>
    </border>
    <border>
      <left style="hair">
        <color indexed="56"/>
      </left>
      <right style="thin">
        <color indexed="56"/>
      </right>
      <top style="hair">
        <color indexed="56"/>
      </top>
      <bottom style="thin">
        <color indexed="56"/>
      </bottom>
    </border>
    <border>
      <left style="thin">
        <color indexed="9"/>
      </left>
      <right style="thin">
        <color indexed="18"/>
      </right>
      <top style="thin">
        <color indexed="9"/>
      </top>
      <bottom style="thin">
        <color indexed="56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56"/>
      </left>
      <right style="hair">
        <color indexed="56"/>
      </right>
      <top style="thin">
        <color indexed="56"/>
      </top>
      <bottom style="hair">
        <color indexed="56"/>
      </bottom>
    </border>
    <border>
      <left style="hair">
        <color indexed="56"/>
      </left>
      <right style="hair">
        <color indexed="56"/>
      </right>
      <top style="thin">
        <color indexed="56"/>
      </top>
      <bottom style="hair">
        <color indexed="56"/>
      </bottom>
    </border>
    <border>
      <left style="hair">
        <color indexed="56"/>
      </left>
      <right style="thin">
        <color indexed="56"/>
      </right>
      <top style="thin">
        <color indexed="56"/>
      </top>
      <bottom style="hair">
        <color indexed="56"/>
      </bottom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indexed="56"/>
      </left>
      <right style="hair">
        <color indexed="56"/>
      </right>
      <top style="hair">
        <color indexed="56"/>
      </top>
      <bottom style="thin">
        <color indexed="56"/>
      </bottom>
    </border>
    <border>
      <left style="thin">
        <color indexed="56"/>
      </left>
      <right style="hair">
        <color indexed="56"/>
      </right>
      <top/>
      <bottom style="thin">
        <color indexed="56"/>
      </bottom>
    </border>
    <border>
      <left style="hair">
        <color indexed="56"/>
      </left>
      <right style="hair">
        <color indexed="56"/>
      </right>
      <top/>
      <bottom style="thin">
        <color indexed="56"/>
      </bottom>
    </border>
    <border>
      <left style="hair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 style="thin">
        <color indexed="9"/>
      </right>
      <top/>
      <bottom style="thin">
        <color indexed="56"/>
      </bottom>
    </border>
    <border>
      <left style="thin">
        <color indexed="9"/>
      </left>
      <right style="thin">
        <color indexed="9"/>
      </right>
      <top/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56"/>
      </top>
      <bottom/>
    </border>
    <border>
      <left/>
      <right style="medium">
        <color rgb="FFB6C5DF"/>
      </right>
      <top style="medium">
        <color rgb="FFB6C5DF"/>
      </top>
      <bottom style="medium">
        <color rgb="FFB6C5DF"/>
      </bottom>
    </border>
    <border>
      <left style="medium">
        <color rgb="FFB6C5DF"/>
      </left>
      <right style="medium">
        <color rgb="FFB6C5DF"/>
      </right>
      <top/>
      <bottom style="medium">
        <color rgb="FFB6C5DF"/>
      </bottom>
    </border>
    <border>
      <left/>
      <right style="medium">
        <color rgb="FFB6C5DF"/>
      </right>
      <top/>
      <bottom style="medium">
        <color rgb="FFB6C5DF"/>
      </bottom>
    </border>
    <border>
      <left/>
      <right style="medium">
        <color rgb="FFE5E7F3"/>
      </right>
      <top/>
      <bottom style="medium">
        <color rgb="FFE5E7F3"/>
      </bottom>
    </border>
    <border>
      <left/>
      <right style="medium">
        <color rgb="FFB6C5DF"/>
      </right>
      <top/>
      <bottom style="medium">
        <color rgb="FFE5E7F3"/>
      </bottom>
    </border>
    <border>
      <left/>
      <right style="medium">
        <color rgb="FFE5E7F3"/>
      </right>
      <top/>
      <bottom style="medium">
        <color rgb="FFB6C5DF"/>
      </bottom>
    </border>
    <border>
      <left style="thin">
        <color indexed="56"/>
      </left>
      <right/>
      <top style="thin">
        <color indexed="56"/>
      </top>
      <bottom style="thin">
        <color indexed="9"/>
      </bottom>
    </border>
    <border>
      <left/>
      <right/>
      <top style="thin">
        <color indexed="56"/>
      </top>
      <bottom style="thin">
        <color indexed="9"/>
      </bottom>
    </border>
    <border>
      <left/>
      <right style="thin">
        <color indexed="9"/>
      </right>
      <top style="thin">
        <color indexed="56"/>
      </top>
      <bottom style="thin">
        <color indexed="9"/>
      </bottom>
    </border>
    <border>
      <left style="thin">
        <color indexed="9"/>
      </left>
      <right/>
      <top style="thin">
        <color indexed="56"/>
      </top>
      <bottom style="thin">
        <color indexed="9"/>
      </bottom>
    </border>
    <border>
      <left/>
      <right style="thin">
        <color indexed="18"/>
      </right>
      <top style="thin">
        <color indexed="56"/>
      </top>
      <bottom style="thin">
        <color indexed="9"/>
      </bottom>
    </border>
    <border>
      <left style="medium">
        <color rgb="FFB6C5DF"/>
      </left>
      <right/>
      <top style="medium">
        <color rgb="FFB6C5DF"/>
      </top>
      <bottom style="medium">
        <color rgb="FFB6C5DF"/>
      </bottom>
    </border>
    <border>
      <left style="medium">
        <color rgb="FFB6C5DF"/>
      </left>
      <right style="medium">
        <color rgb="FFB6C5DF"/>
      </right>
      <top style="medium">
        <color rgb="FFB6C5DF"/>
      </top>
      <bottom/>
    </border>
    <border>
      <left style="medium">
        <color rgb="FFB6C5DF"/>
      </left>
      <right style="medium">
        <color rgb="FFB6C5DF"/>
      </right>
      <top/>
      <bottom/>
    </border>
    <border>
      <left style="thin">
        <color indexed="56"/>
      </left>
      <right style="thin">
        <color indexed="9"/>
      </right>
      <top style="thin">
        <color indexed="56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9"/>
      </bottom>
    </border>
    <border>
      <left style="thin">
        <color indexed="9"/>
      </left>
      <right style="thin">
        <color indexed="56"/>
      </right>
      <top style="thin">
        <color indexed="56"/>
      </top>
      <bottom style="thin">
        <color indexed="9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1" applyBorder="0">
      <alignment/>
      <protection/>
    </xf>
    <xf numFmtId="0" fontId="15" fillId="0" borderId="2">
      <alignment horizontal="left"/>
      <protection/>
    </xf>
    <xf numFmtId="0" fontId="0" fillId="0" borderId="3">
      <alignment/>
      <protection/>
    </xf>
    <xf numFmtId="0" fontId="60" fillId="20" borderId="0" applyNumberFormat="0" applyBorder="0" applyAlignment="0" applyProtection="0"/>
    <xf numFmtId="0" fontId="61" fillId="21" borderId="4" applyNumberFormat="0" applyAlignment="0" applyProtection="0"/>
    <xf numFmtId="0" fontId="62" fillId="22" borderId="5" applyNumberFormat="0" applyAlignment="0" applyProtection="0"/>
    <xf numFmtId="0" fontId="63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4" applyNumberFormat="0" applyAlignment="0" applyProtection="0"/>
    <xf numFmtId="0" fontId="6" fillId="30" borderId="7">
      <alignment/>
      <protection/>
    </xf>
    <xf numFmtId="0" fontId="6" fillId="30" borderId="8">
      <alignment/>
      <protection/>
    </xf>
    <xf numFmtId="0" fontId="4" fillId="30" borderId="9">
      <alignment/>
      <protection/>
    </xf>
    <xf numFmtId="3" fontId="16" fillId="31" borderId="10">
      <alignment/>
      <protection/>
    </xf>
    <xf numFmtId="3" fontId="16" fillId="0" borderId="10">
      <alignment/>
      <protection/>
    </xf>
    <xf numFmtId="3" fontId="17" fillId="0" borderId="11">
      <alignment/>
      <protection/>
    </xf>
    <xf numFmtId="166" fontId="0" fillId="0" borderId="0" applyFont="0" applyFill="0" applyBorder="0" applyAlignment="0" applyProtection="0"/>
    <xf numFmtId="0" fontId="15" fillId="0" borderId="0">
      <alignment horizontal="left"/>
      <protection/>
    </xf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3" borderId="0" applyNumberFormat="0" applyBorder="0" applyAlignment="0" applyProtection="0"/>
    <xf numFmtId="167" fontId="17" fillId="0" borderId="1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4" borderId="12" applyNumberFormat="0" applyFont="0" applyAlignment="0" applyProtection="0"/>
    <xf numFmtId="167" fontId="16" fillId="31" borderId="10">
      <alignment/>
      <protection/>
    </xf>
    <xf numFmtId="167" fontId="16" fillId="0" borderId="1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1" borderId="13" applyNumberFormat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4" fillId="30" borderId="16">
      <alignment horizontal="center" vertical="center"/>
      <protection/>
    </xf>
    <xf numFmtId="0" fontId="64" fillId="0" borderId="17" applyNumberFormat="0" applyFill="0" applyAlignment="0" applyProtection="0"/>
    <xf numFmtId="0" fontId="20" fillId="0" borderId="0">
      <alignment/>
      <protection/>
    </xf>
    <xf numFmtId="0" fontId="75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35" borderId="19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6" fillId="0" borderId="0" xfId="0" applyFont="1" applyAlignment="1">
      <alignment/>
    </xf>
    <xf numFmtId="0" fontId="4" fillId="35" borderId="20" xfId="0" applyFont="1" applyFill="1" applyBorder="1" applyAlignment="1">
      <alignment horizontal="left"/>
    </xf>
    <xf numFmtId="3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65" fontId="76" fillId="0" borderId="0" xfId="0" applyNumberFormat="1" applyFont="1" applyAlignment="1">
      <alignment/>
    </xf>
    <xf numFmtId="3" fontId="7" fillId="0" borderId="24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165" fontId="76" fillId="0" borderId="0" xfId="0" applyNumberFormat="1" applyFont="1" applyAlignment="1" quotePrefix="1">
      <alignment/>
    </xf>
    <xf numFmtId="3" fontId="76" fillId="0" borderId="0" xfId="0" applyNumberFormat="1" applyFont="1" applyAlignment="1">
      <alignment/>
    </xf>
    <xf numFmtId="1" fontId="76" fillId="0" borderId="0" xfId="0" applyNumberFormat="1" applyFont="1" applyAlignment="1">
      <alignment/>
    </xf>
    <xf numFmtId="3" fontId="7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4" fillId="35" borderId="30" xfId="0" applyFont="1" applyFill="1" applyBorder="1" applyAlignment="1">
      <alignment horizontal="left"/>
    </xf>
    <xf numFmtId="3" fontId="7" fillId="0" borderId="31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4" fillId="35" borderId="25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35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77" fillId="36" borderId="0" xfId="0" applyFont="1" applyFill="1" applyAlignment="1">
      <alignment horizontal="left" vertical="center" wrapText="1"/>
    </xf>
    <xf numFmtId="0" fontId="0" fillId="37" borderId="0" xfId="0" applyFill="1" applyAlignment="1">
      <alignment/>
    </xf>
    <xf numFmtId="0" fontId="8" fillId="0" borderId="0" xfId="0" applyFont="1" applyBorder="1" applyAlignment="1">
      <alignment horizontal="left" vertical="center"/>
    </xf>
    <xf numFmtId="0" fontId="78" fillId="37" borderId="0" xfId="0" applyFont="1" applyFill="1" applyAlignment="1">
      <alignment horizontal="right" wrapText="1"/>
    </xf>
    <xf numFmtId="0" fontId="79" fillId="38" borderId="0" xfId="0" applyFont="1" applyFill="1" applyAlignment="1">
      <alignment horizontal="left" vertical="center" wrapText="1"/>
    </xf>
    <xf numFmtId="3" fontId="78" fillId="37" borderId="0" xfId="0" applyNumberFormat="1" applyFont="1" applyFill="1" applyAlignment="1">
      <alignment horizontal="right"/>
    </xf>
    <xf numFmtId="3" fontId="13" fillId="37" borderId="0" xfId="0" applyNumberFormat="1" applyFont="1" applyFill="1" applyAlignment="1">
      <alignment horizontal="right"/>
    </xf>
    <xf numFmtId="16" fontId="77" fillId="36" borderId="0" xfId="0" applyNumberFormat="1" applyFont="1" applyFill="1" applyAlignment="1">
      <alignment horizontal="left" vertical="center" wrapText="1"/>
    </xf>
    <xf numFmtId="17" fontId="77" fillId="36" borderId="0" xfId="0" applyNumberFormat="1" applyFont="1" applyFill="1" applyAlignment="1">
      <alignment horizontal="left" vertical="center" wrapText="1"/>
    </xf>
    <xf numFmtId="3" fontId="78" fillId="38" borderId="0" xfId="0" applyNumberFormat="1" applyFont="1" applyFill="1" applyAlignment="1">
      <alignment horizontal="right"/>
    </xf>
    <xf numFmtId="0" fontId="78" fillId="37" borderId="0" xfId="0" applyFont="1" applyFill="1" applyAlignment="1">
      <alignment horizontal="right"/>
    </xf>
    <xf numFmtId="3" fontId="13" fillId="38" borderId="0" xfId="0" applyNumberFormat="1" applyFont="1" applyFill="1" applyAlignment="1">
      <alignment horizontal="right"/>
    </xf>
    <xf numFmtId="0" fontId="0" fillId="0" borderId="0" xfId="66">
      <alignment/>
      <protection/>
    </xf>
    <xf numFmtId="0" fontId="14" fillId="0" borderId="0" xfId="66" applyFont="1">
      <alignment/>
      <protection/>
    </xf>
    <xf numFmtId="1" fontId="0" fillId="0" borderId="0" xfId="66" applyNumberFormat="1">
      <alignment/>
      <protection/>
    </xf>
    <xf numFmtId="0" fontId="0" fillId="39" borderId="0" xfId="66" applyFont="1" applyFill="1">
      <alignment/>
      <protection/>
    </xf>
    <xf numFmtId="0" fontId="0" fillId="0" borderId="0" xfId="66" applyFont="1">
      <alignment/>
      <protection/>
    </xf>
    <xf numFmtId="17" fontId="0" fillId="0" borderId="0" xfId="66" applyNumberFormat="1" applyFont="1" quotePrefix="1">
      <alignment/>
      <protection/>
    </xf>
    <xf numFmtId="0" fontId="5" fillId="40" borderId="20" xfId="66" applyFont="1" applyFill="1" applyBorder="1" applyAlignment="1">
      <alignment horizontal="left"/>
      <protection/>
    </xf>
    <xf numFmtId="1" fontId="0" fillId="0" borderId="0" xfId="66" applyNumberFormat="1" applyFont="1">
      <alignment/>
      <protection/>
    </xf>
    <xf numFmtId="3" fontId="0" fillId="0" borderId="0" xfId="66" applyNumberFormat="1">
      <alignment/>
      <protection/>
    </xf>
    <xf numFmtId="0" fontId="18" fillId="0" borderId="0" xfId="57" applyAlignment="1" applyProtection="1">
      <alignment/>
      <protection/>
    </xf>
    <xf numFmtId="0" fontId="4" fillId="35" borderId="3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/>
    </xf>
    <xf numFmtId="3" fontId="7" fillId="0" borderId="38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35" borderId="40" xfId="0" applyFont="1" applyFill="1" applyBorder="1" applyAlignment="1">
      <alignment wrapText="1"/>
    </xf>
    <xf numFmtId="3" fontId="7" fillId="0" borderId="41" xfId="0" applyNumberFormat="1" applyFont="1" applyFill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164" fontId="7" fillId="0" borderId="44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164" fontId="8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35" borderId="45" xfId="0" applyFont="1" applyFill="1" applyBorder="1" applyAlignment="1">
      <alignment wrapText="1"/>
    </xf>
    <xf numFmtId="3" fontId="7" fillId="0" borderId="46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164" fontId="0" fillId="0" borderId="0" xfId="0" applyNumberFormat="1" applyAlignment="1">
      <alignment/>
    </xf>
    <xf numFmtId="0" fontId="24" fillId="0" borderId="0" xfId="0" applyFont="1" applyAlignment="1">
      <alignment/>
    </xf>
    <xf numFmtId="0" fontId="4" fillId="35" borderId="19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left"/>
    </xf>
    <xf numFmtId="165" fontId="3" fillId="0" borderId="50" xfId="74" applyNumberFormat="1" applyFont="1" applyBorder="1" applyAlignment="1">
      <alignment horizontal="center"/>
    </xf>
    <xf numFmtId="165" fontId="3" fillId="0" borderId="51" xfId="74" applyNumberFormat="1" applyFont="1" applyBorder="1" applyAlignment="1">
      <alignment horizontal="center"/>
    </xf>
    <xf numFmtId="165" fontId="3" fillId="0" borderId="52" xfId="74" applyNumberFormat="1" applyFont="1" applyBorder="1" applyAlignment="1">
      <alignment horizontal="center"/>
    </xf>
    <xf numFmtId="165" fontId="3" fillId="0" borderId="43" xfId="74" applyNumberFormat="1" applyFont="1" applyBorder="1" applyAlignment="1">
      <alignment horizontal="center"/>
    </xf>
    <xf numFmtId="165" fontId="3" fillId="0" borderId="53" xfId="74" applyNumberFormat="1" applyFont="1" applyBorder="1" applyAlignment="1">
      <alignment horizontal="center"/>
    </xf>
    <xf numFmtId="165" fontId="3" fillId="0" borderId="44" xfId="74" applyNumberFormat="1" applyFont="1" applyBorder="1" applyAlignment="1">
      <alignment horizontal="center"/>
    </xf>
    <xf numFmtId="165" fontId="3" fillId="0" borderId="46" xfId="74" applyNumberFormat="1" applyFont="1" applyBorder="1" applyAlignment="1">
      <alignment horizontal="center"/>
    </xf>
    <xf numFmtId="165" fontId="3" fillId="0" borderId="54" xfId="74" applyNumberFormat="1" applyFont="1" applyBorder="1" applyAlignment="1">
      <alignment horizontal="center"/>
    </xf>
    <xf numFmtId="165" fontId="3" fillId="0" borderId="47" xfId="74" applyNumberFormat="1" applyFont="1" applyBorder="1" applyAlignment="1">
      <alignment horizontal="center"/>
    </xf>
    <xf numFmtId="0" fontId="4" fillId="35" borderId="36" xfId="0" applyFont="1" applyFill="1" applyBorder="1" applyAlignment="1">
      <alignment horizontal="left" vertical="center" wrapText="1"/>
    </xf>
    <xf numFmtId="165" fontId="26" fillId="0" borderId="55" xfId="74" applyNumberFormat="1" applyFont="1" applyBorder="1" applyAlignment="1">
      <alignment horizontal="center" vertical="center"/>
    </xf>
    <xf numFmtId="165" fontId="26" fillId="0" borderId="56" xfId="74" applyNumberFormat="1" applyFont="1" applyBorder="1" applyAlignment="1">
      <alignment horizontal="center" vertical="center"/>
    </xf>
    <xf numFmtId="165" fontId="26" fillId="0" borderId="57" xfId="74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35" borderId="40" xfId="0" applyFont="1" applyFill="1" applyBorder="1" applyAlignment="1">
      <alignment/>
    </xf>
    <xf numFmtId="0" fontId="81" fillId="0" borderId="0" xfId="0" applyFont="1" applyAlignment="1">
      <alignment/>
    </xf>
    <xf numFmtId="0" fontId="82" fillId="39" borderId="58" xfId="0" applyFont="1" applyFill="1" applyBorder="1" applyAlignment="1">
      <alignment horizontal="center" wrapText="1"/>
    </xf>
    <xf numFmtId="0" fontId="4" fillId="35" borderId="59" xfId="0" applyFont="1" applyFill="1" applyBorder="1" applyAlignment="1">
      <alignment horizontal="center" wrapText="1"/>
    </xf>
    <xf numFmtId="0" fontId="4" fillId="41" borderId="60" xfId="0" applyFont="1" applyFill="1" applyBorder="1" applyAlignment="1">
      <alignment/>
    </xf>
    <xf numFmtId="0" fontId="4" fillId="42" borderId="60" xfId="0" applyFont="1" applyFill="1" applyBorder="1" applyAlignment="1">
      <alignment wrapText="1"/>
    </xf>
    <xf numFmtId="0" fontId="83" fillId="38" borderId="61" xfId="0" applyFont="1" applyFill="1" applyBorder="1" applyAlignment="1">
      <alignment horizontal="center" vertical="center" wrapText="1"/>
    </xf>
    <xf numFmtId="0" fontId="29" fillId="38" borderId="61" xfId="57" applyFont="1" applyFill="1" applyBorder="1" applyAlignment="1" applyProtection="1">
      <alignment horizontal="center" vertical="center" wrapText="1"/>
      <protection/>
    </xf>
    <xf numFmtId="0" fontId="18" fillId="38" borderId="62" xfId="57" applyFill="1" applyBorder="1" applyAlignment="1" applyProtection="1">
      <alignment horizontal="left" vertical="center" wrapText="1"/>
      <protection/>
    </xf>
    <xf numFmtId="0" fontId="18" fillId="38" borderId="63" xfId="57" applyFill="1" applyBorder="1" applyAlignment="1" applyProtection="1">
      <alignment horizontal="left" vertical="center" wrapText="1"/>
      <protection/>
    </xf>
    <xf numFmtId="0" fontId="18" fillId="38" borderId="63" xfId="57" applyFill="1" applyBorder="1" applyAlignment="1" applyProtection="1">
      <alignment horizontal="center" vertical="center" wrapText="1"/>
      <protection/>
    </xf>
    <xf numFmtId="0" fontId="84" fillId="38" borderId="63" xfId="0" applyFont="1" applyFill="1" applyBorder="1" applyAlignment="1">
      <alignment horizontal="left" vertical="center" wrapText="1"/>
    </xf>
    <xf numFmtId="3" fontId="85" fillId="37" borderId="64" xfId="0" applyNumberFormat="1" applyFont="1" applyFill="1" applyBorder="1" applyAlignment="1">
      <alignment horizontal="right" vertical="center" wrapText="1"/>
    </xf>
    <xf numFmtId="3" fontId="85" fillId="37" borderId="65" xfId="0" applyNumberFormat="1" applyFont="1" applyFill="1" applyBorder="1" applyAlignment="1">
      <alignment horizontal="right" vertical="center" wrapText="1"/>
    </xf>
    <xf numFmtId="0" fontId="85" fillId="37" borderId="64" xfId="0" applyFont="1" applyFill="1" applyBorder="1" applyAlignment="1">
      <alignment horizontal="right" vertical="center" wrapText="1"/>
    </xf>
    <xf numFmtId="3" fontId="85" fillId="37" borderId="66" xfId="0" applyNumberFormat="1" applyFont="1" applyFill="1" applyBorder="1" applyAlignment="1">
      <alignment horizontal="right" vertical="center" wrapText="1"/>
    </xf>
    <xf numFmtId="0" fontId="85" fillId="37" borderId="66" xfId="0" applyFont="1" applyFill="1" applyBorder="1" applyAlignment="1">
      <alignment horizontal="right" vertical="center" wrapText="1"/>
    </xf>
    <xf numFmtId="3" fontId="85" fillId="37" borderId="6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0" fontId="4" fillId="35" borderId="67" xfId="0" applyFont="1" applyFill="1" applyBorder="1" applyAlignment="1">
      <alignment horizontal="center"/>
    </xf>
    <xf numFmtId="0" fontId="4" fillId="35" borderId="6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70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center"/>
    </xf>
    <xf numFmtId="0" fontId="29" fillId="38" borderId="72" xfId="57" applyFont="1" applyFill="1" applyBorder="1" applyAlignment="1" applyProtection="1">
      <alignment horizontal="center" vertical="center" wrapText="1"/>
      <protection/>
    </xf>
    <xf numFmtId="0" fontId="29" fillId="38" borderId="61" xfId="57" applyFont="1" applyFill="1" applyBorder="1" applyAlignment="1" applyProtection="1">
      <alignment horizontal="center" vertical="center" wrapText="1"/>
      <protection/>
    </xf>
    <xf numFmtId="0" fontId="84" fillId="38" borderId="73" xfId="0" applyFont="1" applyFill="1" applyBorder="1" applyAlignment="1">
      <alignment horizontal="left" vertical="center" wrapText="1"/>
    </xf>
    <xf numFmtId="0" fontId="84" fillId="38" borderId="74" xfId="0" applyFont="1" applyFill="1" applyBorder="1" applyAlignment="1">
      <alignment horizontal="left" vertical="center" wrapText="1"/>
    </xf>
    <xf numFmtId="0" fontId="84" fillId="38" borderId="62" xfId="0" applyFont="1" applyFill="1" applyBorder="1" applyAlignment="1">
      <alignment horizontal="left" vertical="center" wrapText="1"/>
    </xf>
    <xf numFmtId="0" fontId="18" fillId="38" borderId="73" xfId="57" applyFill="1" applyBorder="1" applyAlignment="1" applyProtection="1">
      <alignment horizontal="left" vertical="center" wrapText="1"/>
      <protection/>
    </xf>
    <xf numFmtId="0" fontId="18" fillId="38" borderId="74" xfId="57" applyFill="1" applyBorder="1" applyAlignment="1" applyProtection="1">
      <alignment horizontal="left" vertical="center" wrapText="1"/>
      <protection/>
    </xf>
    <xf numFmtId="0" fontId="18" fillId="38" borderId="62" xfId="57" applyFill="1" applyBorder="1" applyAlignment="1" applyProtection="1">
      <alignment horizontal="left" vertical="center" wrapText="1"/>
      <protection/>
    </xf>
    <xf numFmtId="0" fontId="4" fillId="35" borderId="75" xfId="0" applyFont="1" applyFill="1" applyBorder="1" applyAlignment="1">
      <alignment horizontal="center"/>
    </xf>
    <xf numFmtId="0" fontId="4" fillId="35" borderId="76" xfId="0" applyFont="1" applyFill="1" applyBorder="1" applyAlignment="1">
      <alignment horizontal="center"/>
    </xf>
    <xf numFmtId="0" fontId="77" fillId="3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35" borderId="76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86" fillId="0" borderId="0" xfId="0" applyFont="1" applyAlignment="1">
      <alignment wrapText="1"/>
    </xf>
    <xf numFmtId="0" fontId="78" fillId="0" borderId="0" xfId="0" applyFont="1" applyAlignment="1">
      <alignment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rde derecho" xfId="33"/>
    <cellStyle name="borde inferior" xfId="34"/>
    <cellStyle name="borde superior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col final" xfId="48"/>
    <cellStyle name="Estilo 1col normal" xfId="49"/>
    <cellStyle name="Estilo 1col total" xfId="50"/>
    <cellStyle name="Estilo numero 1 fila" xfId="51"/>
    <cellStyle name="Estilo numero 2fila" xfId="52"/>
    <cellStyle name="Estilo número total" xfId="53"/>
    <cellStyle name="Euro" xfId="54"/>
    <cellStyle name="Fuente" xfId="55"/>
    <cellStyle name="Hyperlink" xfId="56"/>
    <cellStyle name="Hipervínculo 2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 total" xfId="64"/>
    <cellStyle name="Normal 2" xfId="65"/>
    <cellStyle name="Normal 2 2" xfId="66"/>
    <cellStyle name="Normal 3" xfId="67"/>
    <cellStyle name="Normal 5" xfId="68"/>
    <cellStyle name="Notas" xfId="69"/>
    <cellStyle name="Número 1 fila" xfId="70"/>
    <cellStyle name="numero fila 2" xfId="71"/>
    <cellStyle name="Percent" xfId="72"/>
    <cellStyle name="Porcentual 2" xfId="73"/>
    <cellStyle name="Porcentual 3" xfId="74"/>
    <cellStyle name="Salida" xfId="75"/>
    <cellStyle name="Standaard_E-4+E-5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2 horizontal" xfId="82"/>
    <cellStyle name="Título 3" xfId="83"/>
    <cellStyle name="título tabl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75"/>
          <c:y val="0.25475"/>
          <c:w val="0.37175"/>
          <c:h val="0.49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ConvivenciaEdadSexo!$G$7:$J$7</c:f>
              <c:strCache>
                <c:ptCount val="4"/>
                <c:pt idx="0">
                  <c:v>Hogar unipersonal</c:v>
                </c:pt>
                <c:pt idx="1">
                  <c:v>En pareja</c:v>
                </c:pt>
                <c:pt idx="2">
                  <c:v>Hogar multigeneracional</c:v>
                </c:pt>
                <c:pt idx="3">
                  <c:v>Otro tipo de hogar</c:v>
                </c:pt>
              </c:strCache>
            </c:strRef>
          </c:cat>
          <c:val>
            <c:numRef>
              <c:f>ConvivenciaEdadSexo!$G$30:$J$30</c:f>
              <c:numCache>
                <c:ptCount val="4"/>
                <c:pt idx="0">
                  <c:v>28.312733798542414</c:v>
                </c:pt>
                <c:pt idx="1">
                  <c:v>31.154661919424488</c:v>
                </c:pt>
                <c:pt idx="2">
                  <c:v>27.916085339718066</c:v>
                </c:pt>
                <c:pt idx="3">
                  <c:v>12.616518942315032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4.- Formas de convivencia de la población de 65 y más años por sexo, 2011</a:t>
            </a:r>
          </a:p>
        </c:rich>
      </c:tx>
      <c:layout>
        <c:manualLayout>
          <c:xMode val="factor"/>
          <c:yMode val="factor"/>
          <c:x val="0.00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326"/>
          <c:w val="0.2355"/>
          <c:h val="0.38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'[1]ConvivenciaEdadSexo'!$B$7:$E$7</c:f>
              <c:strCache>
                <c:ptCount val="4"/>
                <c:pt idx="0">
                  <c:v>Hogar unipersonal</c:v>
                </c:pt>
                <c:pt idx="1">
                  <c:v>En pareja</c:v>
                </c:pt>
                <c:pt idx="2">
                  <c:v>Hogar multigeneracional</c:v>
                </c:pt>
                <c:pt idx="3">
                  <c:v>Otro tipo de hogar</c:v>
                </c:pt>
              </c:strCache>
            </c:strRef>
          </c:cat>
          <c:val>
            <c:numRef>
              <c:f>'[1]ConvivenciaEdadSexo'!$G$29:$J$29</c:f>
              <c:numCache>
                <c:ptCount val="4"/>
                <c:pt idx="0">
                  <c:v>6.244695569274412</c:v>
                </c:pt>
                <c:pt idx="1">
                  <c:v>55.00709195121668</c:v>
                </c:pt>
                <c:pt idx="2">
                  <c:v>13.911559880483182</c:v>
                </c:pt>
                <c:pt idx="3">
                  <c:v>24.83665259902573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4"/>
          <c:w val="0.897"/>
          <c:h val="0.6127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E6320"/>
                </a:gs>
                <a:gs pos="80000">
                  <a:srgbClr val="68842E"/>
                </a:gs>
                <a:gs pos="100000">
                  <a:srgbClr val="6986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'T3.1.Pensiones'!$B$24</c:f>
              <c:numCache/>
            </c:numRef>
          </c:cat>
          <c:val>
            <c:numRef>
              <c:f>'T3.1.Pensiones'!$C$24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97126"/>
                </a:gs>
                <a:gs pos="80000">
                  <a:srgbClr val="769535"/>
                </a:gs>
                <a:gs pos="100000">
                  <a:srgbClr val="77983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'T3.1.Pensiones'!$B$24</c:f>
              <c:numCache/>
            </c:numRef>
          </c:cat>
          <c:val>
            <c:numRef>
              <c:f>'T3.1.Pensiones'!$D$24</c:f>
              <c:numCache/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27D2B"/>
                </a:gs>
                <a:gs pos="80000">
                  <a:srgbClr val="82A43B"/>
                </a:gs>
                <a:gs pos="100000">
                  <a:srgbClr val="83A73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'T3.1.Pensiones'!$B$24</c:f>
              <c:numCache/>
            </c:numRef>
          </c:cat>
          <c:val>
            <c:numRef>
              <c:f>'T3.1.Pensiones'!$E$24</c:f>
              <c:numCache/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6A862F"/>
                </a:gs>
                <a:gs pos="80000">
                  <a:srgbClr val="8CB140"/>
                </a:gs>
                <a:gs pos="100000">
                  <a:srgbClr val="8DB43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'T3.1.Pensiones'!$B$24</c:f>
              <c:numCache/>
            </c:numRef>
          </c:cat>
          <c:val>
            <c:numRef>
              <c:f>'T3.1.Pensiones'!$F$24</c:f>
              <c:numCache/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729033"/>
                </a:gs>
                <a:gs pos="80000">
                  <a:srgbClr val="96BD45"/>
                </a:gs>
                <a:gs pos="100000">
                  <a:srgbClr val="97C04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'T3.1.Pensiones'!$B$24</c:f>
              <c:numCache/>
            </c:numRef>
          </c:cat>
          <c:val>
            <c:numRef>
              <c:f>'T3.1.Pensiones'!$G$24</c:f>
              <c:numCache/>
            </c:numRef>
          </c:val>
        </c:ser>
        <c:ser>
          <c:idx val="5"/>
          <c:order val="5"/>
          <c:spPr>
            <a:gradFill rotWithShape="1">
              <a:gsLst>
                <a:gs pos="0">
                  <a:srgbClr val="7B9746"/>
                </a:gs>
                <a:gs pos="80000">
                  <a:srgbClr val="A2C65E"/>
                </a:gs>
                <a:gs pos="100000">
                  <a:srgbClr val="A3C95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'T3.1.Pensiones'!$B$24</c:f>
              <c:numCache/>
            </c:numRef>
          </c:cat>
          <c:val>
            <c:numRef>
              <c:f>'T3.1.Pensiones'!$H$24</c:f>
              <c:numCache/>
            </c:numRef>
          </c:val>
        </c:ser>
        <c:ser>
          <c:idx val="6"/>
          <c:order val="6"/>
          <c:spPr>
            <a:gradFill rotWithShape="1">
              <a:gsLst>
                <a:gs pos="0">
                  <a:srgbClr val="869C61"/>
                </a:gs>
                <a:gs pos="80000">
                  <a:srgbClr val="B0CD81"/>
                </a:gs>
                <a:gs pos="100000">
                  <a:srgbClr val="B2CF8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'T3.1.Pensiones'!$B$24</c:f>
              <c:numCache/>
            </c:numRef>
          </c:cat>
          <c:val>
            <c:numRef>
              <c:f>'T3.1.Pensiones'!$I$24</c:f>
              <c:numCache/>
            </c:numRef>
          </c:val>
        </c:ser>
        <c:ser>
          <c:idx val="7"/>
          <c:order val="7"/>
          <c:spPr>
            <a:gradFill rotWithShape="1">
              <a:gsLst>
                <a:gs pos="0">
                  <a:srgbClr val="90A174"/>
                </a:gs>
                <a:gs pos="80000">
                  <a:srgbClr val="BDD39A"/>
                </a:gs>
                <a:gs pos="100000">
                  <a:srgbClr val="BED5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'T3.1.Pensiones'!$B$24</c:f>
              <c:numCache/>
            </c:numRef>
          </c:cat>
          <c:val>
            <c:numRef>
              <c:f>'T3.1.Pensiones'!$J$24</c:f>
              <c:numCache/>
            </c:numRef>
          </c:val>
        </c:ser>
        <c:ser>
          <c:idx val="8"/>
          <c:order val="8"/>
          <c:spPr>
            <a:gradFill rotWithShape="1">
              <a:gsLst>
                <a:gs pos="0">
                  <a:srgbClr val="9AA786"/>
                </a:gs>
                <a:gs pos="80000">
                  <a:srgbClr val="C9DAB0"/>
                </a:gs>
                <a:gs pos="100000">
                  <a:srgbClr val="CADC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'T3.1.Pensiones'!$B$24</c:f>
              <c:numCache/>
            </c:numRef>
          </c:cat>
          <c:val>
            <c:numRef>
              <c:f>'T3.1.Pensiones'!$K$24</c:f>
              <c:numCache/>
            </c:numRef>
          </c:val>
        </c:ser>
        <c:ser>
          <c:idx val="9"/>
          <c:order val="9"/>
          <c:spPr>
            <a:gradFill rotWithShape="1">
              <a:gsLst>
                <a:gs pos="0">
                  <a:srgbClr val="A3AC95"/>
                </a:gs>
                <a:gs pos="80000">
                  <a:srgbClr val="D5E1C3"/>
                </a:gs>
                <a:gs pos="100000">
                  <a:srgbClr val="D6E3C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'T3.1.Pensiones'!$B$24</c:f>
              <c:numCache/>
            </c:numRef>
          </c:cat>
          <c:val>
            <c:numRef>
              <c:f>'T3.1.Pensiones'!$L$24</c:f>
              <c:numCache/>
            </c:numRef>
          </c:val>
        </c:ser>
        <c:overlap val="100"/>
        <c:axId val="4875555"/>
        <c:axId val="43879996"/>
      </c:barChart>
      <c:catAx>
        <c:axId val="4875555"/>
        <c:scaling>
          <c:orientation val="minMax"/>
        </c:scaling>
        <c:axPos val="l"/>
        <c:delete val="1"/>
        <c:majorTickMark val="out"/>
        <c:minorTickMark val="none"/>
        <c:tickLblPos val="none"/>
        <c:crossAx val="43879996"/>
        <c:crosses val="autoZero"/>
        <c:auto val="1"/>
        <c:lblOffset val="100"/>
        <c:tickLblSkip val="1"/>
        <c:noMultiLvlLbl val="0"/>
      </c:catAx>
      <c:valAx>
        <c:axId val="43879996"/>
        <c:scaling>
          <c:orientation val="minMax"/>
        </c:scaling>
        <c:axPos val="b"/>
        <c:delete val="1"/>
        <c:majorTickMark val="out"/>
        <c:minorTickMark val="none"/>
        <c:tickLblPos val="none"/>
        <c:crossAx val="4875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Figura 2.- Altas hospitalarias según sexo y grupo de edad, 2013 (tasas por 100.000 habitantes)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15"/>
          <c:w val="0.887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'F2.3 TasasMorbEdad'!$B$37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'F2.3 TasasMorbEdad'!$D$35:$M$35</c:f>
              <c:strCache/>
            </c:strRef>
          </c:cat>
          <c:val>
            <c:numRef>
              <c:f>'F2.3 TasasMorbEdad'!$D$37:$M$37</c:f>
              <c:numCache/>
            </c:numRef>
          </c:val>
        </c:ser>
        <c:ser>
          <c:idx val="1"/>
          <c:order val="1"/>
          <c:tx>
            <c:strRef>
              <c:f>'F2.3 TasasMorbEdad'!$B$38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'F2.3 TasasMorbEdad'!$D$35:$M$35</c:f>
              <c:strCache/>
            </c:strRef>
          </c:cat>
          <c:val>
            <c:numRef>
              <c:f>'F2.3 TasasMorbEdad'!$D$38:$M$38</c:f>
              <c:numCache/>
            </c:numRef>
          </c:val>
        </c:ser>
        <c:axId val="59375645"/>
        <c:axId val="64618758"/>
      </c:barChart>
      <c:catAx>
        <c:axId val="5937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Edad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8758"/>
        <c:crosses val="autoZero"/>
        <c:auto val="1"/>
        <c:lblOffset val="100"/>
        <c:tickLblSkip val="1"/>
        <c:noMultiLvlLbl val="0"/>
      </c:catAx>
      <c:valAx>
        <c:axId val="6461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Personas por cada 100.000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75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25"/>
          <c:y val="0.2035"/>
          <c:w val="0.193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1.- Diferencia entre la población de hombres y mujeres por franja de edad, 2014 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51"/>
          <c:w val="0.8295"/>
          <c:h val="0.71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strRef>
              <c:f>PoblGruposQuinquenales!$P$8:$P$25</c:f>
              <c:strCache>
                <c:ptCount val="18"/>
                <c:pt idx="0">
                  <c:v> 0-4</c:v>
                </c:pt>
                <c:pt idx="1">
                  <c:v> 5-9</c:v>
                </c:pt>
                <c:pt idx="2">
                  <c:v>10-14 </c:v>
                </c:pt>
                <c:pt idx="3">
                  <c:v>15-19</c:v>
                </c:pt>
                <c:pt idx="4">
                  <c:v> 20-24</c:v>
                </c:pt>
                <c:pt idx="5">
                  <c:v> 25-29</c:v>
                </c:pt>
                <c:pt idx="6">
                  <c:v> 30-34</c:v>
                </c:pt>
                <c:pt idx="7">
                  <c:v> 35-39</c:v>
                </c:pt>
                <c:pt idx="8">
                  <c:v> 40-44</c:v>
                </c:pt>
                <c:pt idx="9">
                  <c:v> 45-49</c:v>
                </c:pt>
                <c:pt idx="10">
                  <c:v> 50-54</c:v>
                </c:pt>
                <c:pt idx="11">
                  <c:v> 55-59</c:v>
                </c:pt>
                <c:pt idx="12">
                  <c:v> 60-64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 y más</c:v>
                </c:pt>
              </c:strCache>
            </c:strRef>
          </c:cat>
          <c:val>
            <c:numRef>
              <c:f>PoblGruposQuinquenales!$R$8:$R$25</c:f>
              <c:numCache>
                <c:ptCount val="18"/>
                <c:pt idx="0">
                  <c:v>-67.295</c:v>
                </c:pt>
                <c:pt idx="1">
                  <c:v>-68.291</c:v>
                </c:pt>
                <c:pt idx="2">
                  <c:v>-57.709</c:v>
                </c:pt>
                <c:pt idx="3">
                  <c:v>-64.021</c:v>
                </c:pt>
                <c:pt idx="4">
                  <c:v>-42.227</c:v>
                </c:pt>
                <c:pt idx="5">
                  <c:v>-7.115</c:v>
                </c:pt>
                <c:pt idx="6">
                  <c:v>-46.633</c:v>
                </c:pt>
                <c:pt idx="7">
                  <c:v>-101.661</c:v>
                </c:pt>
                <c:pt idx="8">
                  <c:v>-81.129</c:v>
                </c:pt>
                <c:pt idx="9">
                  <c:v>-25.749</c:v>
                </c:pt>
                <c:pt idx="10">
                  <c:v>18.209</c:v>
                </c:pt>
                <c:pt idx="11">
                  <c:v>52.666</c:v>
                </c:pt>
                <c:pt idx="12">
                  <c:v>75.427</c:v>
                </c:pt>
                <c:pt idx="13">
                  <c:v>120.74</c:v>
                </c:pt>
                <c:pt idx="14">
                  <c:v>141.8</c:v>
                </c:pt>
                <c:pt idx="15">
                  <c:v>224.119</c:v>
                </c:pt>
                <c:pt idx="16">
                  <c:v>286.503</c:v>
                </c:pt>
                <c:pt idx="17">
                  <c:v>442.355</c:v>
                </c:pt>
              </c:numCache>
            </c:numRef>
          </c:val>
        </c:ser>
        <c:axId val="44697911"/>
        <c:axId val="66736880"/>
      </c:barChart>
      <c:catAx>
        <c:axId val="4469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Franjas de edad</a:t>
                </a:r>
              </a:p>
            </c:rich>
          </c:tx>
          <c:layout>
            <c:manualLayout>
              <c:xMode val="factor"/>
              <c:yMode val="factor"/>
              <c:x val="0.016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6736880"/>
        <c:crosses val="autoZero"/>
        <c:auto val="1"/>
        <c:lblOffset val="100"/>
        <c:tickLblSkip val="1"/>
        <c:noMultiLvlLbl val="0"/>
      </c:catAx>
      <c:valAx>
        <c:axId val="66736880"/>
        <c:scaling>
          <c:orientation val="minMax"/>
          <c:max val="450"/>
          <c:min val="-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Miles de personas</a:t>
                </a:r>
              </a:p>
            </c:rich>
          </c:tx>
          <c:layout>
            <c:manualLayout>
              <c:xMode val="factor"/>
              <c:yMode val="factor"/>
              <c:x val="0.05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4697911"/>
        <c:crossesAt val="1"/>
        <c:crossBetween val="between"/>
        <c:dispUnits/>
        <c:majorUnit val="5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tabSelected="1" workbookViewId="0"/>
  </sheetViews>
  <pageMargins left="0.75" right="0.75" top="1" bottom="1" header="0" footer="0"/>
  <pageSetup fitToHeight="0" fitToWidth="0"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/>
  </sheetViews>
  <pageMargins left="0.75" right="0.75" top="1" bottom="1" header="0" footer="0"/>
  <pageSetup fitToHeight="0" fitToWidth="0"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0.078</cdr:y>
    </cdr:from>
    <cdr:to>
      <cdr:x>0.58375</cdr:x>
      <cdr:y>0.13025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524125" y="333375"/>
          <a:ext cx="838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0.919</cdr:y>
    </cdr:from>
    <cdr:to>
      <cdr:x>0.984</cdr:x>
      <cdr:y>0.954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248275"/>
          <a:ext cx="8982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INE: Censo de Población y Viviendas 2011</a:t>
          </a:r>
        </a:p>
      </cdr:txBody>
    </cdr:sp>
  </cdr:relSizeAnchor>
  <cdr:relSizeAnchor xmlns:cdr="http://schemas.openxmlformats.org/drawingml/2006/chartDrawing">
    <cdr:from>
      <cdr:x>0.38225</cdr:x>
      <cdr:y>0.1265</cdr:y>
    </cdr:from>
    <cdr:to>
      <cdr:x>1</cdr:x>
      <cdr:y>0.89375</cdr:y>
    </cdr:to>
    <cdr:graphicFrame>
      <cdr:nvGraphicFramePr>
        <cdr:cNvPr id="2" name="Chart 2"/>
        <cdr:cNvGraphicFramePr/>
      </cdr:nvGraphicFramePr>
      <cdr:xfrm>
        <a:off x="3552825" y="714375"/>
        <a:ext cx="5753100" cy="43815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0.23275</cdr:x>
      <cdr:y>0.17925</cdr:y>
    </cdr:from>
    <cdr:to>
      <cdr:x>0.392</cdr:x>
      <cdr:y>0.2185</cdr:y>
    </cdr:to>
    <cdr:sp>
      <cdr:nvSpPr>
        <cdr:cNvPr id="3" name="Text Box 3"/>
        <cdr:cNvSpPr txBox="1">
          <a:spLocks noChangeArrowheads="1"/>
        </cdr:cNvSpPr>
      </cdr:nvSpPr>
      <cdr:spPr>
        <a:xfrm>
          <a:off x="2162175" y="1019175"/>
          <a:ext cx="1485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-0.016</cdr:y>
    </cdr:from>
    <cdr:to>
      <cdr:x>-0.0005</cdr:x>
      <cdr:y>-0.00875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3810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0.3835</cdr:x>
      <cdr:y>-0.00275</cdr:y>
    </cdr:from>
    <cdr:to>
      <cdr:x>0.45075</cdr:x>
      <cdr:y>0.10825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5514975" y="0"/>
          <a:ext cx="971550" cy="352425"/>
        </a:xfrm>
        <a:prstGeom prst="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INCAPACIDAD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(916,9)</a:t>
          </a:r>
        </a:p>
      </cdr:txBody>
    </cdr:sp>
  </cdr:relSizeAnchor>
  <cdr:relSizeAnchor xmlns:cdr="http://schemas.openxmlformats.org/drawingml/2006/chartDrawing">
    <cdr:from>
      <cdr:x>0.299</cdr:x>
      <cdr:y>0.63625</cdr:y>
    </cdr:from>
    <cdr:to>
      <cdr:x>0.3575</cdr:x>
      <cdr:y>0.779</cdr:y>
    </cdr:to>
    <cdr:sp>
      <cdr:nvSpPr>
        <cdr:cNvPr id="3" name="2 CuadroTexto"/>
        <cdr:cNvSpPr txBox="1">
          <a:spLocks noChangeArrowheads="1"/>
        </cdr:cNvSpPr>
      </cdr:nvSpPr>
      <cdr:spPr>
        <a:xfrm>
          <a:off x="4295775" y="2009775"/>
          <a:ext cx="838200" cy="457200"/>
        </a:xfrm>
        <a:prstGeom prst="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Autónomos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(680,8)</a:t>
          </a:r>
        </a:p>
      </cdr:txBody>
    </cdr:sp>
  </cdr:relSizeAnchor>
  <cdr:relSizeAnchor xmlns:cdr="http://schemas.openxmlformats.org/drawingml/2006/chartDrawing">
    <cdr:from>
      <cdr:x>0.31975</cdr:x>
      <cdr:y>0.11875</cdr:y>
    </cdr:from>
    <cdr:to>
      <cdr:x>0.38075</cdr:x>
      <cdr:y>0.28575</cdr:y>
    </cdr:to>
    <cdr:sp>
      <cdr:nvSpPr>
        <cdr:cNvPr id="4" name="2 CuadroTexto"/>
        <cdr:cNvSpPr txBox="1">
          <a:spLocks noChangeArrowheads="1"/>
        </cdr:cNvSpPr>
      </cdr:nvSpPr>
      <cdr:spPr>
        <a:xfrm>
          <a:off x="4600575" y="371475"/>
          <a:ext cx="876300" cy="533400"/>
        </a:xfrm>
        <a:prstGeom prst="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SEG. SOCIAL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(874,4)</a:t>
          </a:r>
        </a:p>
      </cdr:txBody>
    </cdr:sp>
  </cdr:relSizeAnchor>
  <cdr:relSizeAnchor xmlns:cdr="http://schemas.openxmlformats.org/drawingml/2006/chartDrawing">
    <cdr:from>
      <cdr:x>0.0875</cdr:x>
      <cdr:y>0.632</cdr:y>
    </cdr:from>
    <cdr:to>
      <cdr:x>0.1295</cdr:x>
      <cdr:y>0.7725</cdr:y>
    </cdr:to>
    <cdr:sp>
      <cdr:nvSpPr>
        <cdr:cNvPr id="5" name="2 CuadroTexto"/>
        <cdr:cNvSpPr txBox="1">
          <a:spLocks noChangeArrowheads="1"/>
        </cdr:cNvSpPr>
      </cdr:nvSpPr>
      <cdr:spPr>
        <a:xfrm>
          <a:off x="1257300" y="2000250"/>
          <a:ext cx="600075" cy="447675"/>
        </a:xfrm>
        <a:prstGeom prst="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SOVI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(382,6)</a:t>
          </a:r>
        </a:p>
      </cdr:txBody>
    </cdr:sp>
  </cdr:relSizeAnchor>
  <cdr:relSizeAnchor xmlns:cdr="http://schemas.openxmlformats.org/drawingml/2006/chartDrawing">
    <cdr:from>
      <cdr:x>0.4255</cdr:x>
      <cdr:y>0.12375</cdr:y>
    </cdr:from>
    <cdr:to>
      <cdr:x>0.51175</cdr:x>
      <cdr:y>0.25875</cdr:y>
    </cdr:to>
    <cdr:sp>
      <cdr:nvSpPr>
        <cdr:cNvPr id="6" name="1 CuadroTexto"/>
        <cdr:cNvSpPr txBox="1">
          <a:spLocks noChangeArrowheads="1"/>
        </cdr:cNvSpPr>
      </cdr:nvSpPr>
      <cdr:spPr>
        <a:xfrm>
          <a:off x="6115050" y="390525"/>
          <a:ext cx="1238250" cy="428625"/>
        </a:xfrm>
        <a:prstGeom prst="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JUBILACIÓN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(1.004,7)</a:t>
          </a:r>
        </a:p>
      </cdr:txBody>
    </cdr:sp>
  </cdr:relSizeAnchor>
  <cdr:relSizeAnchor xmlns:cdr="http://schemas.openxmlformats.org/drawingml/2006/chartDrawing">
    <cdr:from>
      <cdr:x>0.44075</cdr:x>
      <cdr:y>0.637</cdr:y>
    </cdr:from>
    <cdr:to>
      <cdr:x>0.4885</cdr:x>
      <cdr:y>0.77675</cdr:y>
    </cdr:to>
    <cdr:sp>
      <cdr:nvSpPr>
        <cdr:cNvPr id="7" name="1 CuadroTexto"/>
        <cdr:cNvSpPr txBox="1">
          <a:spLocks noChangeArrowheads="1"/>
        </cdr:cNvSpPr>
      </cdr:nvSpPr>
      <cdr:spPr>
        <a:xfrm>
          <a:off x="6334125" y="2019300"/>
          <a:ext cx="685800" cy="447675"/>
        </a:xfrm>
        <a:prstGeom prst="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General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(1.148,2)</a:t>
          </a:r>
        </a:p>
      </cdr:txBody>
    </cdr:sp>
  </cdr:relSizeAnchor>
  <cdr:relSizeAnchor xmlns:cdr="http://schemas.openxmlformats.org/drawingml/2006/chartDrawing">
    <cdr:from>
      <cdr:x>0.8015</cdr:x>
      <cdr:y>0.6345</cdr:y>
    </cdr:from>
    <cdr:to>
      <cdr:x>0.84825</cdr:x>
      <cdr:y>0.779</cdr:y>
    </cdr:to>
    <cdr:sp>
      <cdr:nvSpPr>
        <cdr:cNvPr id="8" name="1 CuadroTexto"/>
        <cdr:cNvSpPr txBox="1">
          <a:spLocks noChangeArrowheads="1"/>
        </cdr:cNvSpPr>
      </cdr:nvSpPr>
      <cdr:spPr>
        <a:xfrm>
          <a:off x="11534775" y="2009775"/>
          <a:ext cx="676275" cy="457200"/>
        </a:xfrm>
        <a:prstGeom prst="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Minería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(2.009,4)</a:t>
          </a:r>
        </a:p>
      </cdr:txBody>
    </cdr:sp>
  </cdr:relSizeAnchor>
  <cdr:relSizeAnchor xmlns:cdr="http://schemas.openxmlformats.org/drawingml/2006/chartDrawing">
    <cdr:from>
      <cdr:x>0.5225</cdr:x>
      <cdr:y>0.63325</cdr:y>
    </cdr:from>
    <cdr:to>
      <cdr:x>0.57275</cdr:x>
      <cdr:y>0.77475</cdr:y>
    </cdr:to>
    <cdr:sp>
      <cdr:nvSpPr>
        <cdr:cNvPr id="9" name="1 CuadroTexto"/>
        <cdr:cNvSpPr txBox="1">
          <a:spLocks noChangeArrowheads="1"/>
        </cdr:cNvSpPr>
      </cdr:nvSpPr>
      <cdr:spPr>
        <a:xfrm>
          <a:off x="7515225" y="2000250"/>
          <a:ext cx="723900" cy="447675"/>
        </a:xfrm>
        <a:prstGeom prst="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Mar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(1.164,2)</a:t>
          </a:r>
        </a:p>
      </cdr:txBody>
    </cdr:sp>
  </cdr:relSizeAnchor>
  <cdr:relSizeAnchor xmlns:cdr="http://schemas.openxmlformats.org/drawingml/2006/chartDrawing">
    <cdr:from>
      <cdr:x>0.48925</cdr:x>
      <cdr:y>0.81</cdr:y>
    </cdr:from>
    <cdr:to>
      <cdr:x>0.544</cdr:x>
      <cdr:y>0.95125</cdr:y>
    </cdr:to>
    <cdr:sp>
      <cdr:nvSpPr>
        <cdr:cNvPr id="10" name="1 CuadroTexto"/>
        <cdr:cNvSpPr txBox="1">
          <a:spLocks noChangeArrowheads="1"/>
        </cdr:cNvSpPr>
      </cdr:nvSpPr>
      <cdr:spPr>
        <a:xfrm>
          <a:off x="7038975" y="2562225"/>
          <a:ext cx="790575" cy="447675"/>
        </a:xfrm>
        <a:prstGeom prst="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Accidentes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(1.149,1)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26</xdr:row>
      <xdr:rowOff>114300</xdr:rowOff>
    </xdr:from>
    <xdr:to>
      <xdr:col>20</xdr:col>
      <xdr:colOff>466725</xdr:colOff>
      <xdr:row>46</xdr:row>
      <xdr:rowOff>47625</xdr:rowOff>
    </xdr:to>
    <xdr:graphicFrame>
      <xdr:nvGraphicFramePr>
        <xdr:cNvPr id="1" name="1 Gráfico"/>
        <xdr:cNvGraphicFramePr/>
      </xdr:nvGraphicFramePr>
      <xdr:xfrm>
        <a:off x="1485900" y="5600700"/>
        <a:ext cx="14392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95250</xdr:colOff>
      <xdr:row>29</xdr:row>
      <xdr:rowOff>9525</xdr:rowOff>
    </xdr:from>
    <xdr:ext cx="838200" cy="438150"/>
    <xdr:sp>
      <xdr:nvSpPr>
        <xdr:cNvPr id="2" name="2 CuadroTexto"/>
        <xdr:cNvSpPr txBox="1">
          <a:spLocks noChangeArrowheads="1"/>
        </xdr:cNvSpPr>
      </xdr:nvSpPr>
      <xdr:spPr>
        <a:xfrm>
          <a:off x="4581525" y="5981700"/>
          <a:ext cx="838200" cy="438150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VIUDEDAD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(625,4)</a:t>
          </a:r>
        </a:p>
      </xdr:txBody>
    </xdr:sp>
    <xdr:clientData/>
  </xdr:oneCellAnchor>
  <xdr:twoCellAnchor>
    <xdr:from>
      <xdr:col>8</xdr:col>
      <xdr:colOff>19050</xdr:colOff>
      <xdr:row>29</xdr:row>
      <xdr:rowOff>9525</xdr:rowOff>
    </xdr:from>
    <xdr:to>
      <xdr:col>8</xdr:col>
      <xdr:colOff>19050</xdr:colOff>
      <xdr:row>33</xdr:row>
      <xdr:rowOff>66675</xdr:rowOff>
    </xdr:to>
    <xdr:sp>
      <xdr:nvSpPr>
        <xdr:cNvPr id="3" name="3 Conector recto de flecha"/>
        <xdr:cNvSpPr>
          <a:spLocks/>
        </xdr:cNvSpPr>
      </xdr:nvSpPr>
      <xdr:spPr>
        <a:xfrm>
          <a:off x="7572375" y="5981700"/>
          <a:ext cx="9525" cy="704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32</xdr:row>
      <xdr:rowOff>66675</xdr:rowOff>
    </xdr:from>
    <xdr:to>
      <xdr:col>6</xdr:col>
      <xdr:colOff>514350</xdr:colOff>
      <xdr:row>33</xdr:row>
      <xdr:rowOff>47625</xdr:rowOff>
    </xdr:to>
    <xdr:sp>
      <xdr:nvSpPr>
        <xdr:cNvPr id="4" name="4 Conector recto de flecha"/>
        <xdr:cNvSpPr>
          <a:spLocks/>
        </xdr:cNvSpPr>
      </xdr:nvSpPr>
      <xdr:spPr>
        <a:xfrm>
          <a:off x="6562725" y="6524625"/>
          <a:ext cx="9525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31</xdr:row>
      <xdr:rowOff>142875</xdr:rowOff>
    </xdr:from>
    <xdr:to>
      <xdr:col>8</xdr:col>
      <xdr:colOff>219075</xdr:colOff>
      <xdr:row>33</xdr:row>
      <xdr:rowOff>38100</xdr:rowOff>
    </xdr:to>
    <xdr:sp>
      <xdr:nvSpPr>
        <xdr:cNvPr id="5" name="5 Conector recto de flecha"/>
        <xdr:cNvSpPr>
          <a:spLocks/>
        </xdr:cNvSpPr>
      </xdr:nvSpPr>
      <xdr:spPr>
        <a:xfrm flipH="1">
          <a:off x="7762875" y="6438900"/>
          <a:ext cx="9525" cy="219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142875</xdr:rowOff>
    </xdr:from>
    <xdr:to>
      <xdr:col>4</xdr:col>
      <xdr:colOff>514350</xdr:colOff>
      <xdr:row>33</xdr:row>
      <xdr:rowOff>28575</xdr:rowOff>
    </xdr:to>
    <xdr:sp>
      <xdr:nvSpPr>
        <xdr:cNvPr id="6" name="6 Conector recto de flecha"/>
        <xdr:cNvSpPr>
          <a:spLocks/>
        </xdr:cNvSpPr>
      </xdr:nvSpPr>
      <xdr:spPr>
        <a:xfrm>
          <a:off x="5000625" y="6438900"/>
          <a:ext cx="0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37</xdr:row>
      <xdr:rowOff>142875</xdr:rowOff>
    </xdr:from>
    <xdr:to>
      <xdr:col>2</xdr:col>
      <xdr:colOff>209550</xdr:colOff>
      <xdr:row>38</xdr:row>
      <xdr:rowOff>152400</xdr:rowOff>
    </xdr:to>
    <xdr:sp>
      <xdr:nvSpPr>
        <xdr:cNvPr id="7" name="7 Conector recto de flecha"/>
        <xdr:cNvSpPr>
          <a:spLocks/>
        </xdr:cNvSpPr>
      </xdr:nvSpPr>
      <xdr:spPr>
        <a:xfrm flipH="1" flipV="1">
          <a:off x="3086100" y="7410450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37</xdr:row>
      <xdr:rowOff>142875</xdr:rowOff>
    </xdr:from>
    <xdr:to>
      <xdr:col>10</xdr:col>
      <xdr:colOff>114300</xdr:colOff>
      <xdr:row>38</xdr:row>
      <xdr:rowOff>142875</xdr:rowOff>
    </xdr:to>
    <xdr:sp>
      <xdr:nvSpPr>
        <xdr:cNvPr id="8" name="8 Conector recto de flecha"/>
        <xdr:cNvSpPr>
          <a:spLocks/>
        </xdr:cNvSpPr>
      </xdr:nvSpPr>
      <xdr:spPr>
        <a:xfrm flipH="1" flipV="1">
          <a:off x="9067800" y="7410450"/>
          <a:ext cx="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37</xdr:row>
      <xdr:rowOff>142875</xdr:rowOff>
    </xdr:from>
    <xdr:to>
      <xdr:col>6</xdr:col>
      <xdr:colOff>219075</xdr:colOff>
      <xdr:row>39</xdr:row>
      <xdr:rowOff>19050</xdr:rowOff>
    </xdr:to>
    <xdr:sp>
      <xdr:nvSpPr>
        <xdr:cNvPr id="9" name="9 Conector recto de flecha"/>
        <xdr:cNvSpPr>
          <a:spLocks/>
        </xdr:cNvSpPr>
      </xdr:nvSpPr>
      <xdr:spPr>
        <a:xfrm flipH="1" flipV="1">
          <a:off x="6276975" y="7410450"/>
          <a:ext cx="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37</xdr:row>
      <xdr:rowOff>142875</xdr:rowOff>
    </xdr:from>
    <xdr:to>
      <xdr:col>8</xdr:col>
      <xdr:colOff>657225</xdr:colOff>
      <xdr:row>38</xdr:row>
      <xdr:rowOff>152400</xdr:rowOff>
    </xdr:to>
    <xdr:sp>
      <xdr:nvSpPr>
        <xdr:cNvPr id="10" name="10 Conector recto de flecha"/>
        <xdr:cNvSpPr>
          <a:spLocks/>
        </xdr:cNvSpPr>
      </xdr:nvSpPr>
      <xdr:spPr>
        <a:xfrm flipH="1" flipV="1">
          <a:off x="8210550" y="7410450"/>
          <a:ext cx="9525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37</xdr:row>
      <xdr:rowOff>142875</xdr:rowOff>
    </xdr:from>
    <xdr:to>
      <xdr:col>10</xdr:col>
      <xdr:colOff>28575</xdr:colOff>
      <xdr:row>42</xdr:row>
      <xdr:rowOff>57150</xdr:rowOff>
    </xdr:to>
    <xdr:sp>
      <xdr:nvSpPr>
        <xdr:cNvPr id="11" name="11 Conector recto de flecha"/>
        <xdr:cNvSpPr>
          <a:spLocks/>
        </xdr:cNvSpPr>
      </xdr:nvSpPr>
      <xdr:spPr>
        <a:xfrm flipH="1" flipV="1">
          <a:off x="8972550" y="7410450"/>
          <a:ext cx="19050" cy="723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1933575</xdr:colOff>
      <xdr:row>54</xdr:row>
      <xdr:rowOff>0</xdr:rowOff>
    </xdr:from>
    <xdr:to>
      <xdr:col>18</xdr:col>
      <xdr:colOff>85725</xdr:colOff>
      <xdr:row>72</xdr:row>
      <xdr:rowOff>133350</xdr:rowOff>
    </xdr:to>
    <xdr:pic>
      <xdr:nvPicPr>
        <xdr:cNvPr id="12" name="Picture 219"/>
        <xdr:cNvPicPr preferRelativeResize="1">
          <a:picLocks noChangeAspect="1"/>
        </xdr:cNvPicPr>
      </xdr:nvPicPr>
      <xdr:blipFill>
        <a:blip r:embed="rId2"/>
        <a:srcRect l="10510" t="41415" r="12641" b="28158"/>
        <a:stretch>
          <a:fillRect/>
        </a:stretch>
      </xdr:blipFill>
      <xdr:spPr>
        <a:xfrm>
          <a:off x="1933575" y="10077450"/>
          <a:ext cx="12344400" cy="304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1800225</xdr:colOff>
      <xdr:row>97</xdr:row>
      <xdr:rowOff>47625</xdr:rowOff>
    </xdr:from>
    <xdr:to>
      <xdr:col>16</xdr:col>
      <xdr:colOff>152400</xdr:colOff>
      <xdr:row>124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rcRect l="11404" t="40722" r="26878" b="21447"/>
        <a:stretch>
          <a:fillRect/>
        </a:stretch>
      </xdr:blipFill>
      <xdr:spPr>
        <a:xfrm>
          <a:off x="1800225" y="17087850"/>
          <a:ext cx="11325225" cy="432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47625</xdr:rowOff>
    </xdr:from>
    <xdr:to>
      <xdr:col>26</xdr:col>
      <xdr:colOff>47625</xdr:colOff>
      <xdr:row>38</xdr:row>
      <xdr:rowOff>104775</xdr:rowOff>
    </xdr:to>
    <xdr:graphicFrame>
      <xdr:nvGraphicFramePr>
        <xdr:cNvPr id="1" name="1 Gráfico"/>
        <xdr:cNvGraphicFramePr/>
      </xdr:nvGraphicFramePr>
      <xdr:xfrm>
        <a:off x="10134600" y="371475"/>
        <a:ext cx="97250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285750</xdr:colOff>
      <xdr:row>36</xdr:row>
      <xdr:rowOff>133350</xdr:rowOff>
    </xdr:from>
    <xdr:ext cx="2914650" cy="238125"/>
    <xdr:sp>
      <xdr:nvSpPr>
        <xdr:cNvPr id="2" name="2 CuadroTexto"/>
        <xdr:cNvSpPr txBox="1">
          <a:spLocks noChangeArrowheads="1"/>
        </xdr:cNvSpPr>
      </xdr:nvSpPr>
      <xdr:spPr>
        <a:xfrm>
          <a:off x="10191750" y="5962650"/>
          <a:ext cx="2914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INE: Encuesta de morbilidad hospitalaria 2013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0.94825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419725"/>
          <a:ext cx="9315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INE: INEBASE. Padrón Continuo a 1 de enero de 2014. Consulta en enero de 2015</a:t>
          </a:r>
        </a:p>
      </cdr:txBody>
    </cdr:sp>
  </cdr:relSizeAnchor>
  <cdr:relSizeAnchor xmlns:cdr="http://schemas.openxmlformats.org/drawingml/2006/chartDrawing">
    <cdr:from>
      <cdr:x>0.21075</cdr:x>
      <cdr:y>0.624</cdr:y>
    </cdr:from>
    <cdr:to>
      <cdr:x>0.36275</cdr:x>
      <cdr:y>0.66875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62150" y="3571875"/>
          <a:ext cx="1419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>Más hombres</a:t>
          </a:r>
        </a:p>
      </cdr:txBody>
    </cdr:sp>
  </cdr:relSizeAnchor>
  <cdr:relSizeAnchor xmlns:cdr="http://schemas.openxmlformats.org/drawingml/2006/chartDrawing">
    <cdr:from>
      <cdr:x>0.71325</cdr:x>
      <cdr:y>0.2885</cdr:y>
    </cdr:from>
    <cdr:to>
      <cdr:x>0.86525</cdr:x>
      <cdr:y>0.33375</cdr:y>
    </cdr:to>
    <cdr:sp>
      <cdr:nvSpPr>
        <cdr:cNvPr id="3" name="Text Box 3"/>
        <cdr:cNvSpPr txBox="1">
          <a:spLocks noChangeArrowheads="1"/>
        </cdr:cNvSpPr>
      </cdr:nvSpPr>
      <cdr:spPr>
        <a:xfrm>
          <a:off x="6638925" y="1647825"/>
          <a:ext cx="1419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Más mujeres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2%20Gesti&#243;n.%20Burocracia.%20Equipo\Equipo.%20Personales\Personal%20Rogelio\INFORMES%20ENVEJECIMIENTO%20EN%20RED\Informe%20Perfil%20Mayores%202015\04-caracteristicas-sociales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2%20Gesti&#243;n.%20Burocracia.%20Equipo\Equipo.%20Personales\Personal%20Rogelio\BLOG\Morbilidad%20hospitalaria\morbilidad%20enfermedades%20camas%20cca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ivenciaEdad"/>
      <sheetName val="F4.1ConvivenciaEdad"/>
      <sheetName val="ConvivenciaEdadSexo"/>
      <sheetName val="F4.2.ConvivenciaSexoGráfico"/>
      <sheetName val="DependenciaTipoHogar"/>
      <sheetName val="G4.3.DependenciaTipoHogar"/>
      <sheetName val="Cuidadores"/>
      <sheetName val="F4.3.Cuidadores"/>
      <sheetName val="MayoresSolosPorSexo"/>
      <sheetName val="G4.5MayoresSolos"/>
      <sheetName val="F4.4 FormaConvivencia"/>
      <sheetName val="T4.1.MayoresEvolECivil"/>
      <sheetName val="PobEdadSexoECivil"/>
      <sheetName val="F4.5.PobEdadSexoECivilGrafico"/>
      <sheetName val="Educación"/>
      <sheetName val="F4.4.EducacionGrafico"/>
      <sheetName val="EvolNivelEstudios"/>
      <sheetName val="F4.5.EvolNivelEstudios"/>
      <sheetName val="T4.2.UsoTecnologia"/>
      <sheetName val="F4.6 Uso Internet"/>
    </sheetNames>
    <sheetDataSet>
      <sheetData sheetId="2">
        <row r="7">
          <cell r="B7" t="str">
            <v>Hogar unipersonal</v>
          </cell>
          <cell r="C7" t="str">
            <v>En pareja</v>
          </cell>
          <cell r="D7" t="str">
            <v>Hogar multigeneracional</v>
          </cell>
          <cell r="E7" t="str">
            <v>Otro tipo de hogar</v>
          </cell>
        </row>
        <row r="29">
          <cell r="G29">
            <v>6.244695569274412</v>
          </cell>
          <cell r="H29">
            <v>55.00709195121668</v>
          </cell>
          <cell r="I29">
            <v>13.911559880483182</v>
          </cell>
          <cell r="J29">
            <v>24.83665259902573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-2013"/>
      <sheetName val="edad media"/>
      <sheetName val="TASAS"/>
      <sheetName val="camas 2011"/>
      <sheetName val="ENS 2012"/>
      <sheetName val="INTERMEDIO"/>
      <sheetName val="POBLACION"/>
      <sheetName val="ALTAS"/>
      <sheetName val="altas 2013"/>
      <sheetName val="altas 2012 previo (2)"/>
      <sheetName val="prueba"/>
      <sheetName val="ENS2012"/>
      <sheetName val="barsan2012"/>
      <sheetName val="barsan"/>
      <sheetName val="Distribucion diagn 2013"/>
      <sheetName val="Hoja1"/>
    </sheetNames>
    <sheetDataSet>
      <sheetData sheetId="6">
        <row r="3">
          <cell r="G3" t="str">
            <v>TOTAL</v>
          </cell>
          <cell r="H3" t="str">
            <v>0-4</v>
          </cell>
          <cell r="I3" t="str">
            <v>5-14</v>
          </cell>
          <cell r="J3" t="str">
            <v>15-24</v>
          </cell>
          <cell r="K3" t="str">
            <v>25-34</v>
          </cell>
          <cell r="L3" t="str">
            <v>35-44</v>
          </cell>
          <cell r="M3" t="str">
            <v>45-54</v>
          </cell>
          <cell r="N3" t="str">
            <v>55-64</v>
          </cell>
          <cell r="O3" t="str">
            <v>65-74</v>
          </cell>
          <cell r="P3" t="str">
            <v>75-84</v>
          </cell>
          <cell r="Q3" t="str">
            <v>85+</v>
          </cell>
        </row>
        <row r="4">
          <cell r="F4" t="str">
            <v>TODAS LAS CAUSAS</v>
          </cell>
          <cell r="G4">
            <v>46591758.17038712</v>
          </cell>
          <cell r="H4">
            <v>2365215.541967217</v>
          </cell>
          <cell r="I4">
            <v>4705089.605734767</v>
          </cell>
          <cell r="J4">
            <v>4556591.490351081</v>
          </cell>
          <cell r="K4">
            <v>6387944.178834475</v>
          </cell>
          <cell r="L4">
            <v>7910437.109723461</v>
          </cell>
          <cell r="M4">
            <v>6987295.378820802</v>
          </cell>
          <cell r="N4">
            <v>5332751.051765136</v>
          </cell>
          <cell r="O4">
            <v>4059043.200927805</v>
          </cell>
          <cell r="P4">
            <v>3072282.8913156525</v>
          </cell>
          <cell r="Q4">
            <v>1215107.720946714</v>
          </cell>
        </row>
        <row r="6">
          <cell r="G6" t="str">
            <v>HOMBRES</v>
          </cell>
          <cell r="H6" t="str">
            <v>0-4</v>
          </cell>
          <cell r="I6" t="str">
            <v>5-14</v>
          </cell>
          <cell r="J6" t="str">
            <v>15-24</v>
          </cell>
          <cell r="K6" t="str">
            <v>25-34</v>
          </cell>
          <cell r="L6" t="str">
            <v>35-44</v>
          </cell>
          <cell r="M6" t="str">
            <v>45-54</v>
          </cell>
          <cell r="N6" t="str">
            <v>55-64</v>
          </cell>
          <cell r="O6" t="str">
            <v>65-74</v>
          </cell>
          <cell r="P6" t="str">
            <v>75-84</v>
          </cell>
          <cell r="Q6" t="str">
            <v>85+</v>
          </cell>
        </row>
        <row r="7">
          <cell r="F7" t="str">
            <v>TODAS LAS CAUSAS</v>
          </cell>
          <cell r="G7">
            <v>22932253.968340237</v>
          </cell>
          <cell r="H7">
            <v>1220008.194657757</v>
          </cell>
          <cell r="I7">
            <v>2422072.072072072</v>
          </cell>
          <cell r="J7">
            <v>2330578.7589498805</v>
          </cell>
          <cell r="K7">
            <v>3220398.428731762</v>
          </cell>
          <cell r="L7">
            <v>4045327.723649247</v>
          </cell>
          <cell r="M7">
            <v>3503169.1590067223</v>
          </cell>
          <cell r="N7">
            <v>2608874.1415232657</v>
          </cell>
          <cell r="O7">
            <v>1905010.655931802</v>
          </cell>
          <cell r="P7">
            <v>1283034.9865668488</v>
          </cell>
          <cell r="Q7">
            <v>393779.84725088393</v>
          </cell>
        </row>
        <row r="9">
          <cell r="G9" t="str">
            <v>MUJERES</v>
          </cell>
          <cell r="H9" t="str">
            <v>0-4</v>
          </cell>
          <cell r="I9" t="str">
            <v>5-14</v>
          </cell>
          <cell r="J9" t="str">
            <v>15-24</v>
          </cell>
          <cell r="K9" t="str">
            <v>25-34</v>
          </cell>
          <cell r="L9" t="str">
            <v>35-44</v>
          </cell>
          <cell r="M9" t="str">
            <v>45-54</v>
          </cell>
          <cell r="N9" t="str">
            <v>55-64</v>
          </cell>
          <cell r="O9" t="str">
            <v>65-74</v>
          </cell>
          <cell r="P9" t="str">
            <v>75-84</v>
          </cell>
          <cell r="Q9" t="str">
            <v>85+</v>
          </cell>
        </row>
        <row r="10">
          <cell r="F10" t="str">
            <v>TODAS LAS CAUSAS</v>
          </cell>
          <cell r="G10">
            <v>23659021.327569872</v>
          </cell>
          <cell r="H10">
            <v>1145150.2714264863</v>
          </cell>
          <cell r="I10">
            <v>2282633.50998777</v>
          </cell>
          <cell r="J10">
            <v>2226256.1390253115</v>
          </cell>
          <cell r="K10">
            <v>3167456.608811749</v>
          </cell>
          <cell r="L10">
            <v>3864701.3274336285</v>
          </cell>
          <cell r="M10">
            <v>3484602.394841879</v>
          </cell>
          <cell r="N10">
            <v>2723735.4085603114</v>
          </cell>
          <cell r="O10">
            <v>2153946.321348477</v>
          </cell>
          <cell r="P10">
            <v>1789209.2733502425</v>
          </cell>
          <cell r="Q10">
            <v>821330.0727840145</v>
          </cell>
        </row>
      </sheetData>
      <sheetData sheetId="7">
        <row r="25">
          <cell r="B25" t="str">
            <v>TOTAL</v>
          </cell>
          <cell r="C25" t="str">
            <v>0-4</v>
          </cell>
          <cell r="D25" t="str">
            <v>5-14</v>
          </cell>
          <cell r="E25" t="str">
            <v>15-24</v>
          </cell>
          <cell r="F25" t="str">
            <v>25-34</v>
          </cell>
          <cell r="G25" t="str">
            <v>35-44</v>
          </cell>
          <cell r="H25" t="str">
            <v>45-54</v>
          </cell>
          <cell r="I25" t="str">
            <v>55-64</v>
          </cell>
          <cell r="J25" t="str">
            <v>65-74</v>
          </cell>
          <cell r="K25" t="str">
            <v>75-84</v>
          </cell>
          <cell r="L25" t="str">
            <v>85+</v>
          </cell>
        </row>
        <row r="26">
          <cell r="A26" t="str">
            <v>TODAS LAS CAUSAS</v>
          </cell>
          <cell r="B26">
            <v>4637426</v>
          </cell>
          <cell r="C26">
            <v>245193</v>
          </cell>
          <cell r="D26">
            <v>131272</v>
          </cell>
          <cell r="E26">
            <v>195979</v>
          </cell>
          <cell r="F26">
            <v>494363</v>
          </cell>
          <cell r="G26">
            <v>532056</v>
          </cell>
          <cell r="H26">
            <v>482333</v>
          </cell>
          <cell r="I26">
            <v>583083</v>
          </cell>
          <cell r="J26">
            <v>699982</v>
          </cell>
          <cell r="K26">
            <v>827120</v>
          </cell>
          <cell r="L26">
            <v>446045</v>
          </cell>
        </row>
        <row r="28">
          <cell r="B28" t="str">
            <v>HOMBRES</v>
          </cell>
          <cell r="C28" t="str">
            <v>0-4</v>
          </cell>
          <cell r="D28" t="str">
            <v>5-14</v>
          </cell>
          <cell r="E28" t="str">
            <v>15-24</v>
          </cell>
          <cell r="F28" t="str">
            <v>25-34</v>
          </cell>
          <cell r="G28" t="str">
            <v>35-44</v>
          </cell>
          <cell r="H28" t="str">
            <v>45-54</v>
          </cell>
          <cell r="I28" t="str">
            <v>55-64</v>
          </cell>
          <cell r="J28" t="str">
            <v>65-74</v>
          </cell>
          <cell r="K28" t="str">
            <v>75-84</v>
          </cell>
          <cell r="L28" t="str">
            <v>85+</v>
          </cell>
        </row>
        <row r="29">
          <cell r="A29" t="str">
            <v>TODAS LAS CAUSAS</v>
          </cell>
          <cell r="B29">
            <v>2186002</v>
          </cell>
          <cell r="C29">
            <v>139737</v>
          </cell>
          <cell r="D29">
            <v>75278</v>
          </cell>
          <cell r="E29">
            <v>78121</v>
          </cell>
          <cell r="F29">
            <v>114775</v>
          </cell>
          <cell r="G29">
            <v>182687</v>
          </cell>
          <cell r="H29">
            <v>255346</v>
          </cell>
          <cell r="I29">
            <v>338084</v>
          </cell>
          <cell r="J29">
            <v>402243</v>
          </cell>
          <cell r="K29">
            <v>425031</v>
          </cell>
          <cell r="L29">
            <v>174700</v>
          </cell>
        </row>
        <row r="31">
          <cell r="B31" t="str">
            <v>MUJERES</v>
          </cell>
          <cell r="C31" t="str">
            <v>0-4</v>
          </cell>
          <cell r="D31" t="str">
            <v>5-14</v>
          </cell>
          <cell r="E31" t="str">
            <v>15-24</v>
          </cell>
          <cell r="F31" t="str">
            <v>25-34</v>
          </cell>
          <cell r="G31" t="str">
            <v>35-44</v>
          </cell>
          <cell r="H31" t="str">
            <v>45-54</v>
          </cell>
          <cell r="I31" t="str">
            <v>55-64</v>
          </cell>
          <cell r="J31" t="str">
            <v>65-74</v>
          </cell>
          <cell r="K31" t="str">
            <v>75-84</v>
          </cell>
          <cell r="L31" t="str">
            <v>85+</v>
          </cell>
        </row>
        <row r="32">
          <cell r="A32" t="str">
            <v>TODAS LAS CAUSAS</v>
          </cell>
          <cell r="B32">
            <v>2451425</v>
          </cell>
          <cell r="C32">
            <v>105456</v>
          </cell>
          <cell r="D32">
            <v>55993</v>
          </cell>
          <cell r="E32">
            <v>117858</v>
          </cell>
          <cell r="F32">
            <v>379588</v>
          </cell>
          <cell r="G32">
            <v>349369</v>
          </cell>
          <cell r="H32">
            <v>226987</v>
          </cell>
          <cell r="I32">
            <v>245000</v>
          </cell>
          <cell r="J32">
            <v>297740</v>
          </cell>
          <cell r="K32">
            <v>402089</v>
          </cell>
          <cell r="L32">
            <v>271345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void%200;" TargetMode="External" /><Relationship Id="rId2" Type="http://schemas.openxmlformats.org/officeDocument/2006/relationships/hyperlink" Target="javascript:%20void%200;" TargetMode="External" /><Relationship Id="rId3" Type="http://schemas.openxmlformats.org/officeDocument/2006/relationships/hyperlink" Target="javascript:%20void%200;" TargetMode="External" /><Relationship Id="rId4" Type="http://schemas.openxmlformats.org/officeDocument/2006/relationships/hyperlink" Target="javascript:%20void%200;" TargetMode="External" /><Relationship Id="rId5" Type="http://schemas.openxmlformats.org/officeDocument/2006/relationships/hyperlink" Target="javascript:%20void%200;" TargetMode="External" /><Relationship Id="rId6" Type="http://schemas.openxmlformats.org/officeDocument/2006/relationships/hyperlink" Target="javascript:%20void%200;" TargetMode="External" /><Relationship Id="rId7" Type="http://schemas.openxmlformats.org/officeDocument/2006/relationships/hyperlink" Target="javascript:%20void%200;" TargetMode="External" /><Relationship Id="rId8" Type="http://schemas.openxmlformats.org/officeDocument/2006/relationships/hyperlink" Target="javascript:%20void%200;" TargetMode="External" /><Relationship Id="rId9" Type="http://schemas.openxmlformats.org/officeDocument/2006/relationships/hyperlink" Target="javascript:%20void%200;" TargetMode="External" /><Relationship Id="rId10" Type="http://schemas.openxmlformats.org/officeDocument/2006/relationships/hyperlink" Target="javascript:%20void%200;" TargetMode="External" /><Relationship Id="rId11" Type="http://schemas.openxmlformats.org/officeDocument/2006/relationships/hyperlink" Target="javascript:%20void%200;" TargetMode="External" /><Relationship Id="rId12" Type="http://schemas.openxmlformats.org/officeDocument/2006/relationships/hyperlink" Target="javascript:%20void%200;" TargetMode="External" /><Relationship Id="rId13" Type="http://schemas.openxmlformats.org/officeDocument/2006/relationships/hyperlink" Target="javascript:%20void%200;" TargetMode="External" /><Relationship Id="rId14" Type="http://schemas.openxmlformats.org/officeDocument/2006/relationships/hyperlink" Target="javascript:%20void%200;" TargetMode="External" /><Relationship Id="rId15" Type="http://schemas.openxmlformats.org/officeDocument/2006/relationships/hyperlink" Target="javascript:%20void%200;" TargetMode="External" /><Relationship Id="rId16" Type="http://schemas.openxmlformats.org/officeDocument/2006/relationships/hyperlink" Target="javascript:%20void%200;" TargetMode="External" /><Relationship Id="rId17" Type="http://schemas.openxmlformats.org/officeDocument/2006/relationships/hyperlink" Target="javascript:%20void%200;" TargetMode="External" /><Relationship Id="rId18" Type="http://schemas.openxmlformats.org/officeDocument/2006/relationships/hyperlink" Target="javascript:%20void%200;" TargetMode="External" /><Relationship Id="rId19" Type="http://schemas.openxmlformats.org/officeDocument/2006/relationships/hyperlink" Target="javascript:%20void%200;" TargetMode="External" /><Relationship Id="rId20" Type="http://schemas.openxmlformats.org/officeDocument/2006/relationships/hyperlink" Target="javascript:%20void%200;" TargetMode="External" /><Relationship Id="rId21" Type="http://schemas.openxmlformats.org/officeDocument/2006/relationships/hyperlink" Target="javascript:%20void%200;" TargetMode="External" /><Relationship Id="rId22" Type="http://schemas.openxmlformats.org/officeDocument/2006/relationships/hyperlink" Target="javascript:%20void%200;" TargetMode="External" /><Relationship Id="rId23" Type="http://schemas.openxmlformats.org/officeDocument/2006/relationships/hyperlink" Target="javascript:%20void%200;" TargetMode="External" /><Relationship Id="rId24" Type="http://schemas.openxmlformats.org/officeDocument/2006/relationships/hyperlink" Target="javascript:%20void%200;" TargetMode="External" /><Relationship Id="rId25" Type="http://schemas.openxmlformats.org/officeDocument/2006/relationships/hyperlink" Target="javascript:%20void%200;" TargetMode="External" /><Relationship Id="rId26" Type="http://schemas.openxmlformats.org/officeDocument/2006/relationships/hyperlink" Target="javascript:%20void%200;" TargetMode="External" /><Relationship Id="rId27" Type="http://schemas.openxmlformats.org/officeDocument/2006/relationships/hyperlink" Target="javascript:%20void%200;" TargetMode="External" /><Relationship Id="rId28" Type="http://schemas.openxmlformats.org/officeDocument/2006/relationships/hyperlink" Target="javascript:%20void%200;" TargetMode="External" /><Relationship Id="rId29" Type="http://schemas.openxmlformats.org/officeDocument/2006/relationships/hyperlink" Target="javascript:%20void%200;" TargetMode="External" /><Relationship Id="rId30" Type="http://schemas.openxmlformats.org/officeDocument/2006/relationships/hyperlink" Target="javascript:%20void%200;" TargetMode="External" /><Relationship Id="rId31" Type="http://schemas.openxmlformats.org/officeDocument/2006/relationships/hyperlink" Target="javascript:%20void%200;" TargetMode="External" /><Relationship Id="rId32" Type="http://schemas.openxmlformats.org/officeDocument/2006/relationships/hyperlink" Target="javascript:%20void%200;" TargetMode="External" /><Relationship Id="rId33" Type="http://schemas.openxmlformats.org/officeDocument/2006/relationships/hyperlink" Target="javascript:%20void%200;" TargetMode="External" /><Relationship Id="rId34" Type="http://schemas.openxmlformats.org/officeDocument/2006/relationships/hyperlink" Target="javascript:%20void%200;" TargetMode="External" /><Relationship Id="rId35" Type="http://schemas.openxmlformats.org/officeDocument/2006/relationships/hyperlink" Target="javascript:%20void%200;" TargetMode="External" /><Relationship Id="rId36" Type="http://schemas.openxmlformats.org/officeDocument/2006/relationships/hyperlink" Target="javascript:%20void%200;" TargetMode="External" /><Relationship Id="rId37" Type="http://schemas.openxmlformats.org/officeDocument/2006/relationships/hyperlink" Target="javascript:%20void%200;" TargetMode="External" /><Relationship Id="rId3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mpleo.gob.es/estadisticas/bel/index.ht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47"/>
  <sheetViews>
    <sheetView zoomScalePageLayoutView="0" workbookViewId="0" topLeftCell="A28">
      <selection activeCell="F44" sqref="F44"/>
    </sheetView>
  </sheetViews>
  <sheetFormatPr defaultColWidth="9.140625" defaultRowHeight="12.75"/>
  <cols>
    <col min="1" max="1" width="20.140625" style="0" customWidth="1"/>
    <col min="2" max="2" width="14.421875" style="0" customWidth="1"/>
    <col min="3" max="3" width="10.421875" style="0" customWidth="1"/>
    <col min="4" max="14" width="15.8515625" style="0" customWidth="1"/>
  </cols>
  <sheetData>
    <row r="2" ht="15">
      <c r="A2" s="1" t="s">
        <v>131</v>
      </c>
    </row>
    <row r="3" ht="15">
      <c r="A3" s="1"/>
    </row>
    <row r="4" ht="12.75">
      <c r="A4" s="2" t="s">
        <v>132</v>
      </c>
    </row>
    <row r="6" spans="2:11" ht="12.75">
      <c r="B6" s="113" t="s">
        <v>37</v>
      </c>
      <c r="C6" s="114"/>
      <c r="D6" s="114"/>
      <c r="E6" s="114"/>
      <c r="F6" s="115"/>
      <c r="G6" s="116" t="s">
        <v>4</v>
      </c>
      <c r="H6" s="114"/>
      <c r="I6" s="114"/>
      <c r="J6" s="114"/>
      <c r="K6" s="117"/>
    </row>
    <row r="7" spans="2:11" ht="27" customHeight="1">
      <c r="B7" s="54" t="s">
        <v>133</v>
      </c>
      <c r="C7" s="76" t="s">
        <v>134</v>
      </c>
      <c r="D7" s="4" t="s">
        <v>135</v>
      </c>
      <c r="E7" s="4" t="s">
        <v>136</v>
      </c>
      <c r="F7" s="4" t="s">
        <v>137</v>
      </c>
      <c r="G7" s="4" t="s">
        <v>133</v>
      </c>
      <c r="H7" s="76" t="s">
        <v>134</v>
      </c>
      <c r="I7" s="4" t="s">
        <v>135</v>
      </c>
      <c r="J7" s="4" t="s">
        <v>136</v>
      </c>
      <c r="K7" s="77" t="s">
        <v>137</v>
      </c>
    </row>
    <row r="8" spans="1:11" ht="12.75">
      <c r="A8" s="78" t="s">
        <v>138</v>
      </c>
      <c r="B8" s="79">
        <v>8.641226869396288</v>
      </c>
      <c r="C8" s="80">
        <v>43.42816758481547</v>
      </c>
      <c r="D8" s="80">
        <v>41.470302572611516</v>
      </c>
      <c r="E8" s="80">
        <v>6.38995942431</v>
      </c>
      <c r="F8" s="81">
        <v>0.07034354886698012</v>
      </c>
      <c r="G8" s="79">
        <v>15.82202961095571</v>
      </c>
      <c r="H8" s="80">
        <v>39.73302936105047</v>
      </c>
      <c r="I8" s="80">
        <v>36.53607015340944</v>
      </c>
      <c r="J8" s="80">
        <v>7.840056487313694</v>
      </c>
      <c r="K8" s="81">
        <v>0.0688143872707482</v>
      </c>
    </row>
    <row r="9" spans="1:11" ht="12.75">
      <c r="A9" s="78" t="s">
        <v>139</v>
      </c>
      <c r="B9" s="82">
        <v>9.12859009358271</v>
      </c>
      <c r="C9" s="83">
        <v>50.360812089324185</v>
      </c>
      <c r="D9" s="83">
        <v>33.77458593699993</v>
      </c>
      <c r="E9" s="83">
        <v>6.71495021076214</v>
      </c>
      <c r="F9" s="84">
        <v>0.02106166933086149</v>
      </c>
      <c r="G9" s="82">
        <v>20.866509042211966</v>
      </c>
      <c r="H9" s="83">
        <v>37.976764583089754</v>
      </c>
      <c r="I9" s="83">
        <v>33.175169426207</v>
      </c>
      <c r="J9" s="83">
        <v>7.919372259294973</v>
      </c>
      <c r="K9" s="84">
        <v>0.062184689196306556</v>
      </c>
    </row>
    <row r="10" spans="1:11" ht="12.75">
      <c r="A10" s="78" t="s">
        <v>140</v>
      </c>
      <c r="B10" s="82">
        <v>11.6949623163419</v>
      </c>
      <c r="C10" s="83">
        <v>52.79563744527098</v>
      </c>
      <c r="D10" s="83">
        <v>27.914815587106705</v>
      </c>
      <c r="E10" s="83">
        <v>7.522513323648374</v>
      </c>
      <c r="F10" s="84">
        <v>0.07207132763209806</v>
      </c>
      <c r="G10" s="82">
        <v>28.537087275664703</v>
      </c>
      <c r="H10" s="83">
        <v>31.295500735208602</v>
      </c>
      <c r="I10" s="83">
        <v>30.621311798863694</v>
      </c>
      <c r="J10" s="83">
        <v>9.546100190263152</v>
      </c>
      <c r="K10" s="84">
        <v>0</v>
      </c>
    </row>
    <row r="11" spans="1:11" ht="12.75">
      <c r="A11" s="78" t="s">
        <v>141</v>
      </c>
      <c r="B11" s="82">
        <v>15.294287086672103</v>
      </c>
      <c r="C11" s="83">
        <v>48.34784629652681</v>
      </c>
      <c r="D11" s="83">
        <v>28.258699534098845</v>
      </c>
      <c r="E11" s="83">
        <v>7.985544890536369</v>
      </c>
      <c r="F11" s="84">
        <v>0.11362219216602618</v>
      </c>
      <c r="G11" s="82">
        <v>34.727790886549094</v>
      </c>
      <c r="H11" s="83">
        <v>19.040714023619966</v>
      </c>
      <c r="I11" s="83">
        <v>34.091340437414225</v>
      </c>
      <c r="J11" s="83">
        <v>12.119981222734769</v>
      </c>
      <c r="K11" s="84">
        <v>0.02017342968212494</v>
      </c>
    </row>
    <row r="12" spans="1:11" ht="12.75">
      <c r="A12" s="78" t="s">
        <v>142</v>
      </c>
      <c r="B12" s="82">
        <v>18.08429396203354</v>
      </c>
      <c r="C12" s="83">
        <v>36.66826933393354</v>
      </c>
      <c r="D12" s="83">
        <v>34.516259854713496</v>
      </c>
      <c r="E12" s="83">
        <v>10.731176849319457</v>
      </c>
      <c r="F12" s="84">
        <v>0</v>
      </c>
      <c r="G12" s="82">
        <v>34.665250451476034</v>
      </c>
      <c r="H12" s="83">
        <v>9.233028239350865</v>
      </c>
      <c r="I12" s="83">
        <v>42.23193507254182</v>
      </c>
      <c r="J12" s="83">
        <v>13.86978623663127</v>
      </c>
      <c r="K12" s="84">
        <v>0</v>
      </c>
    </row>
    <row r="13" spans="1:11" ht="12.75">
      <c r="A13" s="78" t="s">
        <v>143</v>
      </c>
      <c r="B13" s="85">
        <v>14.566516290874032</v>
      </c>
      <c r="C13" s="86">
        <v>24.601160171511975</v>
      </c>
      <c r="D13" s="86">
        <v>47.41420429810532</v>
      </c>
      <c r="E13" s="86">
        <v>13.233385695418734</v>
      </c>
      <c r="F13" s="87">
        <v>0.18473354408994833</v>
      </c>
      <c r="G13" s="85">
        <v>23.64721101387992</v>
      </c>
      <c r="H13" s="86">
        <v>2.9098053505126535</v>
      </c>
      <c r="I13" s="86">
        <v>55.55435184948246</v>
      </c>
      <c r="J13" s="86">
        <v>17.88863178612496</v>
      </c>
      <c r="K13" s="87">
        <v>0</v>
      </c>
    </row>
    <row r="14" spans="1:11" ht="26.25">
      <c r="A14" s="88" t="s">
        <v>144</v>
      </c>
      <c r="B14" s="89">
        <v>11.138008010615245</v>
      </c>
      <c r="C14" s="90">
        <v>47.15864846495252</v>
      </c>
      <c r="D14" s="90">
        <v>34.24454194492319</v>
      </c>
      <c r="E14" s="90">
        <v>7.396976469673142</v>
      </c>
      <c r="F14" s="91">
        <v>0.06182510983561145</v>
      </c>
      <c r="G14" s="89">
        <v>25.04277001302052</v>
      </c>
      <c r="H14" s="90">
        <v>29.542253208993106</v>
      </c>
      <c r="I14" s="90">
        <v>35.42235755040889</v>
      </c>
      <c r="J14" s="90">
        <v>9.958128927210417</v>
      </c>
      <c r="K14" s="91">
        <v>0.03449030036704741</v>
      </c>
    </row>
    <row r="16" ht="12.75">
      <c r="A16" s="2" t="s">
        <v>145</v>
      </c>
    </row>
    <row r="18" ht="12.75">
      <c r="A18" s="31" t="s">
        <v>146</v>
      </c>
    </row>
    <row r="22" ht="12.75">
      <c r="A22" s="31" t="s">
        <v>147</v>
      </c>
    </row>
    <row r="23" ht="12.75">
      <c r="A23" s="31" t="s">
        <v>148</v>
      </c>
    </row>
    <row r="26" spans="1:7" ht="12.75">
      <c r="A26" s="31" t="s">
        <v>30</v>
      </c>
      <c r="C26" s="31" t="s">
        <v>149</v>
      </c>
      <c r="G26" s="31" t="s">
        <v>150</v>
      </c>
    </row>
    <row r="27" spans="2:10" ht="12.75">
      <c r="B27" s="31" t="s">
        <v>7</v>
      </c>
      <c r="C27" s="31" t="s">
        <v>151</v>
      </c>
      <c r="D27" s="31" t="s">
        <v>152</v>
      </c>
      <c r="E27" s="31" t="s">
        <v>153</v>
      </c>
      <c r="F27" s="31" t="s">
        <v>154</v>
      </c>
      <c r="G27" s="31" t="s">
        <v>151</v>
      </c>
      <c r="H27" s="31" t="s">
        <v>152</v>
      </c>
      <c r="I27" s="31" t="s">
        <v>153</v>
      </c>
      <c r="J27" s="31" t="s">
        <v>154</v>
      </c>
    </row>
    <row r="28" spans="1:10" ht="12.75">
      <c r="A28" s="56" t="s">
        <v>87</v>
      </c>
      <c r="B28" s="28">
        <f>SUM(C28:F28)</f>
        <v>7933775</v>
      </c>
      <c r="C28">
        <f>SUM(D39:G39)</f>
        <v>1709185</v>
      </c>
      <c r="D28" s="28">
        <f>J39</f>
        <v>3078125</v>
      </c>
      <c r="E28" s="28">
        <f>SUM(H39:I39)+SUM(K39:M39)</f>
        <v>2218820</v>
      </c>
      <c r="F28" s="28">
        <f>N39</f>
        <v>927645</v>
      </c>
      <c r="G28" s="92">
        <f>C28*100/$B28</f>
        <v>21.543149383490206</v>
      </c>
      <c r="H28" s="92">
        <f aca="true" t="shared" si="0" ref="H28:J30">D28*100/$B28</f>
        <v>38.79773500004727</v>
      </c>
      <c r="I28" s="92">
        <f t="shared" si="0"/>
        <v>27.96676235461681</v>
      </c>
      <c r="J28" s="92">
        <f t="shared" si="0"/>
        <v>11.692353261845717</v>
      </c>
    </row>
    <row r="29" spans="1:10" ht="12.75">
      <c r="A29" s="93" t="s">
        <v>97</v>
      </c>
      <c r="B29" s="28">
        <f>SUM(C29:F29)</f>
        <v>6881040</v>
      </c>
      <c r="C29">
        <f>SUM(D43:G43)</f>
        <v>429700</v>
      </c>
      <c r="D29" s="28">
        <f>J44</f>
        <v>3785060</v>
      </c>
      <c r="E29" s="28">
        <f>SUM(H43:I43)+SUM(K43:M43)</f>
        <v>957260</v>
      </c>
      <c r="F29" s="28">
        <f>N44</f>
        <v>1709020</v>
      </c>
      <c r="G29" s="92">
        <f>C29*100/$B29</f>
        <v>6.244695569274412</v>
      </c>
      <c r="H29" s="92">
        <f t="shared" si="0"/>
        <v>55.00709195121668</v>
      </c>
      <c r="I29" s="92">
        <f t="shared" si="0"/>
        <v>13.911559880483182</v>
      </c>
      <c r="J29" s="92">
        <f t="shared" si="0"/>
        <v>24.83665259902573</v>
      </c>
    </row>
    <row r="30" spans="1:10" ht="12.75">
      <c r="A30" s="93" t="s">
        <v>98</v>
      </c>
      <c r="B30" s="28">
        <f>SUM(C30:F30)</f>
        <v>4519115</v>
      </c>
      <c r="C30">
        <f>SUM(D47:G47)</f>
        <v>1279485</v>
      </c>
      <c r="D30" s="28">
        <f>J47</f>
        <v>1407915</v>
      </c>
      <c r="E30" s="28">
        <f>SUM(H47:I47)+SUM(K47:M47)</f>
        <v>1261560</v>
      </c>
      <c r="F30" s="28">
        <f>N47</f>
        <v>570155</v>
      </c>
      <c r="G30" s="92">
        <f>C30*100/$B30</f>
        <v>28.312733798542414</v>
      </c>
      <c r="H30" s="92">
        <f t="shared" si="0"/>
        <v>31.154661919424488</v>
      </c>
      <c r="I30" s="92">
        <f t="shared" si="0"/>
        <v>27.916085339718066</v>
      </c>
      <c r="J30" s="92">
        <f t="shared" si="0"/>
        <v>12.616518942315032</v>
      </c>
    </row>
    <row r="33" spans="1:14" ht="27" thickBot="1">
      <c r="A33" s="94"/>
      <c r="D33" s="95" t="s">
        <v>151</v>
      </c>
      <c r="E33" s="95" t="s">
        <v>151</v>
      </c>
      <c r="F33" s="95" t="s">
        <v>151</v>
      </c>
      <c r="G33" s="95" t="s">
        <v>151</v>
      </c>
      <c r="H33" s="96" t="s">
        <v>153</v>
      </c>
      <c r="I33" s="96" t="s">
        <v>153</v>
      </c>
      <c r="J33" s="97" t="s">
        <v>134</v>
      </c>
      <c r="K33" s="96" t="s">
        <v>153</v>
      </c>
      <c r="L33" s="96" t="s">
        <v>153</v>
      </c>
      <c r="M33" s="96" t="s">
        <v>153</v>
      </c>
      <c r="N33" s="98" t="s">
        <v>136</v>
      </c>
    </row>
    <row r="34" spans="1:14" ht="51" thickBot="1">
      <c r="A34" s="118" t="s">
        <v>155</v>
      </c>
      <c r="B34" s="119"/>
      <c r="C34" s="99" t="s">
        <v>7</v>
      </c>
      <c r="D34" s="100" t="s">
        <v>156</v>
      </c>
      <c r="E34" s="100" t="s">
        <v>157</v>
      </c>
      <c r="F34" s="100" t="s">
        <v>158</v>
      </c>
      <c r="G34" s="100" t="s">
        <v>159</v>
      </c>
      <c r="H34" s="100" t="s">
        <v>160</v>
      </c>
      <c r="I34" s="100" t="s">
        <v>161</v>
      </c>
      <c r="J34" s="100" t="s">
        <v>162</v>
      </c>
      <c r="K34" s="100" t="s">
        <v>163</v>
      </c>
      <c r="L34" s="100" t="s">
        <v>164</v>
      </c>
      <c r="M34" s="100" t="s">
        <v>165</v>
      </c>
      <c r="N34" s="100" t="s">
        <v>136</v>
      </c>
    </row>
    <row r="35" spans="1:14" ht="27" thickBot="1">
      <c r="A35" s="101" t="s">
        <v>166</v>
      </c>
      <c r="B35" s="102" t="s">
        <v>167</v>
      </c>
      <c r="C35" s="103" t="s">
        <v>168</v>
      </c>
      <c r="D35" s="103" t="s">
        <v>168</v>
      </c>
      <c r="E35" s="103" t="s">
        <v>168</v>
      </c>
      <c r="F35" s="103" t="s">
        <v>168</v>
      </c>
      <c r="G35" s="103" t="s">
        <v>168</v>
      </c>
      <c r="H35" s="103" t="s">
        <v>168</v>
      </c>
      <c r="I35" s="103" t="s">
        <v>168</v>
      </c>
      <c r="J35" s="103" t="s">
        <v>168</v>
      </c>
      <c r="K35" s="103" t="s">
        <v>168</v>
      </c>
      <c r="L35" s="103" t="s">
        <v>168</v>
      </c>
      <c r="M35" s="103" t="s">
        <v>168</v>
      </c>
      <c r="N35" s="103" t="s">
        <v>168</v>
      </c>
    </row>
    <row r="36" spans="1:14" ht="13.5" thickBot="1">
      <c r="A36" s="120" t="s">
        <v>7</v>
      </c>
      <c r="B36" s="104" t="s">
        <v>7</v>
      </c>
      <c r="C36" s="105">
        <v>46574725</v>
      </c>
      <c r="D36" s="105">
        <v>1054515</v>
      </c>
      <c r="E36" s="105">
        <v>1429620</v>
      </c>
      <c r="F36" s="105">
        <v>1279485</v>
      </c>
      <c r="G36" s="105">
        <v>429700</v>
      </c>
      <c r="H36" s="105">
        <v>2232630</v>
      </c>
      <c r="I36" s="105">
        <v>1813090</v>
      </c>
      <c r="J36" s="105">
        <v>7609355</v>
      </c>
      <c r="K36" s="105">
        <v>19081605</v>
      </c>
      <c r="L36" s="105">
        <v>3950550</v>
      </c>
      <c r="M36" s="105">
        <v>4278780</v>
      </c>
      <c r="N36" s="106">
        <v>3415400</v>
      </c>
    </row>
    <row r="37" spans="1:14" ht="13.5" thickBot="1">
      <c r="A37" s="121"/>
      <c r="B37" s="102" t="s">
        <v>169</v>
      </c>
      <c r="C37" s="105">
        <v>7490990</v>
      </c>
      <c r="D37" s="107">
        <v>0</v>
      </c>
      <c r="E37" s="107">
        <v>0</v>
      </c>
      <c r="F37" s="107">
        <v>0</v>
      </c>
      <c r="G37" s="107">
        <v>0</v>
      </c>
      <c r="H37" s="105">
        <v>703570</v>
      </c>
      <c r="I37" s="107">
        <v>0</v>
      </c>
      <c r="J37" s="107">
        <v>560</v>
      </c>
      <c r="K37" s="105">
        <v>5685035</v>
      </c>
      <c r="L37" s="107" t="s">
        <v>170</v>
      </c>
      <c r="M37" s="105">
        <v>993140</v>
      </c>
      <c r="N37" s="106">
        <v>108615</v>
      </c>
    </row>
    <row r="38" spans="1:14" ht="13.5" thickBot="1">
      <c r="A38" s="121"/>
      <c r="B38" s="102" t="s">
        <v>171</v>
      </c>
      <c r="C38" s="105">
        <v>31149965</v>
      </c>
      <c r="D38" s="105">
        <v>1054515</v>
      </c>
      <c r="E38" s="105">
        <v>1429620</v>
      </c>
      <c r="F38" s="107">
        <v>0</v>
      </c>
      <c r="G38" s="107">
        <v>0</v>
      </c>
      <c r="H38" s="105">
        <v>1520075</v>
      </c>
      <c r="I38" s="105">
        <v>1237320</v>
      </c>
      <c r="J38" s="105">
        <v>4530670</v>
      </c>
      <c r="K38" s="105">
        <v>13315585</v>
      </c>
      <c r="L38" s="105">
        <v>2918030</v>
      </c>
      <c r="M38" s="105">
        <v>2765010</v>
      </c>
      <c r="N38" s="106">
        <v>2379140</v>
      </c>
    </row>
    <row r="39" spans="1:14" ht="13.5" thickBot="1">
      <c r="A39" s="122"/>
      <c r="B39" s="102" t="s">
        <v>172</v>
      </c>
      <c r="C39" s="105">
        <v>7933775</v>
      </c>
      <c r="D39" s="107">
        <v>0</v>
      </c>
      <c r="E39" s="107">
        <v>0</v>
      </c>
      <c r="F39" s="105">
        <v>1279485</v>
      </c>
      <c r="G39" s="105">
        <v>429700</v>
      </c>
      <c r="H39" s="105">
        <v>8985</v>
      </c>
      <c r="I39" s="105">
        <v>575770</v>
      </c>
      <c r="J39" s="105">
        <v>3078125</v>
      </c>
      <c r="K39" s="105">
        <v>80985</v>
      </c>
      <c r="L39" s="105">
        <v>1032455</v>
      </c>
      <c r="M39" s="105">
        <v>520625</v>
      </c>
      <c r="N39" s="106">
        <v>927645</v>
      </c>
    </row>
    <row r="40" spans="1:14" ht="13.5" thickBot="1">
      <c r="A40" s="123" t="s">
        <v>173</v>
      </c>
      <c r="B40" s="104" t="s">
        <v>7</v>
      </c>
      <c r="C40" s="105">
        <v>23012705</v>
      </c>
      <c r="D40" s="107">
        <v>0</v>
      </c>
      <c r="E40" s="105">
        <v>1429620</v>
      </c>
      <c r="F40" s="107">
        <v>0</v>
      </c>
      <c r="G40" s="105">
        <v>429700</v>
      </c>
      <c r="H40" s="105">
        <v>891145</v>
      </c>
      <c r="I40" s="105">
        <v>774375</v>
      </c>
      <c r="J40" s="105">
        <v>3824295</v>
      </c>
      <c r="K40" s="105">
        <v>9749980</v>
      </c>
      <c r="L40" s="105">
        <v>2171970</v>
      </c>
      <c r="M40" s="105">
        <v>2035230</v>
      </c>
      <c r="N40" s="106">
        <v>1706385</v>
      </c>
    </row>
    <row r="41" spans="1:14" ht="13.5" thickBot="1">
      <c r="A41" s="124"/>
      <c r="B41" s="102" t="s">
        <v>169</v>
      </c>
      <c r="C41" s="105">
        <v>3860015</v>
      </c>
      <c r="D41" s="107">
        <v>0</v>
      </c>
      <c r="E41" s="107">
        <v>0</v>
      </c>
      <c r="F41" s="107">
        <v>0</v>
      </c>
      <c r="G41" s="107">
        <v>0</v>
      </c>
      <c r="H41" s="105">
        <v>356930</v>
      </c>
      <c r="I41" s="107">
        <v>0</v>
      </c>
      <c r="J41" s="107">
        <v>210</v>
      </c>
      <c r="K41" s="105">
        <v>2927440</v>
      </c>
      <c r="L41" s="107" t="s">
        <v>174</v>
      </c>
      <c r="M41" s="105">
        <v>518835</v>
      </c>
      <c r="N41" s="106">
        <v>56575</v>
      </c>
    </row>
    <row r="42" spans="1:14" ht="13.5" thickBot="1">
      <c r="A42" s="124"/>
      <c r="B42" s="102" t="s">
        <v>171</v>
      </c>
      <c r="C42" s="105">
        <v>15738035</v>
      </c>
      <c r="D42" s="107">
        <v>0</v>
      </c>
      <c r="E42" s="105">
        <v>1429620</v>
      </c>
      <c r="F42" s="107">
        <v>0</v>
      </c>
      <c r="G42" s="107">
        <v>0</v>
      </c>
      <c r="H42" s="105">
        <v>529010</v>
      </c>
      <c r="I42" s="105">
        <v>666300</v>
      </c>
      <c r="J42" s="105">
        <v>2153880</v>
      </c>
      <c r="K42" s="105">
        <v>6756270</v>
      </c>
      <c r="L42" s="105">
        <v>1587805</v>
      </c>
      <c r="M42" s="105">
        <v>1322835</v>
      </c>
      <c r="N42" s="106">
        <v>1292315</v>
      </c>
    </row>
    <row r="43" spans="1:14" ht="13.5" thickBot="1">
      <c r="A43" s="125"/>
      <c r="B43" s="102" t="s">
        <v>172</v>
      </c>
      <c r="C43" s="105">
        <v>3414655</v>
      </c>
      <c r="D43" s="107">
        <v>0</v>
      </c>
      <c r="E43" s="107">
        <v>0</v>
      </c>
      <c r="F43" s="107">
        <v>0</v>
      </c>
      <c r="G43" s="105">
        <v>429700</v>
      </c>
      <c r="H43" s="105">
        <v>5205</v>
      </c>
      <c r="I43" s="105">
        <v>108080</v>
      </c>
      <c r="J43" s="105">
        <v>1670210</v>
      </c>
      <c r="K43" s="105">
        <v>66270</v>
      </c>
      <c r="L43" s="105">
        <v>584145</v>
      </c>
      <c r="M43" s="105">
        <v>193560</v>
      </c>
      <c r="N43" s="106">
        <v>357490</v>
      </c>
    </row>
    <row r="44" spans="1:14" ht="13.5" thickBot="1">
      <c r="A44" s="123" t="s">
        <v>175</v>
      </c>
      <c r="B44" s="104" t="s">
        <v>7</v>
      </c>
      <c r="C44" s="105">
        <v>23562020</v>
      </c>
      <c r="D44" s="105">
        <v>1054515</v>
      </c>
      <c r="E44" s="107">
        <v>0</v>
      </c>
      <c r="F44" s="105">
        <v>1279485</v>
      </c>
      <c r="G44" s="107">
        <v>0</v>
      </c>
      <c r="H44" s="105">
        <v>1341485</v>
      </c>
      <c r="I44" s="105">
        <v>1038710</v>
      </c>
      <c r="J44" s="105">
        <v>3785060</v>
      </c>
      <c r="K44" s="105">
        <v>9331625</v>
      </c>
      <c r="L44" s="105">
        <v>1778575</v>
      </c>
      <c r="M44" s="105">
        <v>2243550</v>
      </c>
      <c r="N44" s="106">
        <v>1709020</v>
      </c>
    </row>
    <row r="45" spans="1:14" ht="13.5" thickBot="1">
      <c r="A45" s="124"/>
      <c r="B45" s="102" t="s">
        <v>169</v>
      </c>
      <c r="C45" s="105">
        <v>3630975</v>
      </c>
      <c r="D45" s="107">
        <v>0</v>
      </c>
      <c r="E45" s="107">
        <v>0</v>
      </c>
      <c r="F45" s="107">
        <v>0</v>
      </c>
      <c r="G45" s="107">
        <v>0</v>
      </c>
      <c r="H45" s="105">
        <v>346640</v>
      </c>
      <c r="I45" s="107">
        <v>0</v>
      </c>
      <c r="J45" s="107">
        <v>350</v>
      </c>
      <c r="K45" s="105">
        <v>2757595</v>
      </c>
      <c r="L45" s="107" t="s">
        <v>176</v>
      </c>
      <c r="M45" s="105">
        <v>474305</v>
      </c>
      <c r="N45" s="106">
        <v>52040</v>
      </c>
    </row>
    <row r="46" spans="1:14" ht="13.5" thickBot="1">
      <c r="A46" s="124"/>
      <c r="B46" s="102" t="s">
        <v>171</v>
      </c>
      <c r="C46" s="105">
        <v>15411930</v>
      </c>
      <c r="D46" s="105">
        <v>1054515</v>
      </c>
      <c r="E46" s="107">
        <v>0</v>
      </c>
      <c r="F46" s="107">
        <v>0</v>
      </c>
      <c r="G46" s="107">
        <v>0</v>
      </c>
      <c r="H46" s="105">
        <v>991065</v>
      </c>
      <c r="I46" s="105">
        <v>571020</v>
      </c>
      <c r="J46" s="105">
        <v>2376790</v>
      </c>
      <c r="K46" s="105">
        <v>6559315</v>
      </c>
      <c r="L46" s="105">
        <v>1330225</v>
      </c>
      <c r="M46" s="105">
        <v>1442175</v>
      </c>
      <c r="N46" s="106">
        <v>1086820</v>
      </c>
    </row>
    <row r="47" spans="1:14" ht="13.5" thickBot="1">
      <c r="A47" s="125"/>
      <c r="B47" s="102" t="s">
        <v>172</v>
      </c>
      <c r="C47" s="108">
        <v>4519120</v>
      </c>
      <c r="D47" s="109">
        <v>0</v>
      </c>
      <c r="E47" s="109">
        <v>0</v>
      </c>
      <c r="F47" s="108">
        <v>1279485</v>
      </c>
      <c r="G47" s="109">
        <v>0</v>
      </c>
      <c r="H47" s="108">
        <v>3780</v>
      </c>
      <c r="I47" s="108">
        <v>467690</v>
      </c>
      <c r="J47" s="108">
        <v>1407915</v>
      </c>
      <c r="K47" s="108">
        <v>14715</v>
      </c>
      <c r="L47" s="108">
        <v>448310</v>
      </c>
      <c r="M47" s="108">
        <v>327065</v>
      </c>
      <c r="N47" s="110">
        <v>570155</v>
      </c>
    </row>
  </sheetData>
  <sheetProtection/>
  <mergeCells count="6">
    <mergeCell ref="A44:A47"/>
    <mergeCell ref="B6:F6"/>
    <mergeCell ref="G6:K6"/>
    <mergeCell ref="A34:B34"/>
    <mergeCell ref="A36:A39"/>
    <mergeCell ref="A40:A43"/>
  </mergeCells>
  <hyperlinks>
    <hyperlink ref="A34" r:id="rId1" display="javascript: void 0;"/>
    <hyperlink ref="D34" r:id="rId2" display="javascript: void 0;"/>
    <hyperlink ref="E34" r:id="rId3" display="javascript: void 0;"/>
    <hyperlink ref="F34" r:id="rId4" display="javascript: void 0;"/>
    <hyperlink ref="G34" r:id="rId5" display="javascript: void 0;"/>
    <hyperlink ref="H34" r:id="rId6" display="javascript: void 0;"/>
    <hyperlink ref="I34" r:id="rId7" display="javascript: void 0;"/>
    <hyperlink ref="J34" r:id="rId8" display="javascript: void 0;"/>
    <hyperlink ref="K34" r:id="rId9" display="javascript: void 0;"/>
    <hyperlink ref="L34" r:id="rId10" display="javascript: void 0;"/>
    <hyperlink ref="M34" r:id="rId11" display="javascript: void 0;"/>
    <hyperlink ref="N34" r:id="rId12" display="javascript: void 0;"/>
    <hyperlink ref="A35" r:id="rId13" display="javascript: void 0;"/>
    <hyperlink ref="B35" r:id="rId14" display="javascript: void 0;"/>
    <hyperlink ref="C35" r:id="rId15" display="javascript: void 0;"/>
    <hyperlink ref="D35" r:id="rId16" display="javascript: void 0;"/>
    <hyperlink ref="E35" r:id="rId17" display="javascript: void 0;"/>
    <hyperlink ref="F35" r:id="rId18" display="javascript: void 0;"/>
    <hyperlink ref="G35" r:id="rId19" display="javascript: void 0;"/>
    <hyperlink ref="H35" r:id="rId20" display="javascript: void 0;"/>
    <hyperlink ref="I35" r:id="rId21" display="javascript: void 0;"/>
    <hyperlink ref="J35" r:id="rId22" display="javascript: void 0;"/>
    <hyperlink ref="K35" r:id="rId23" display="javascript: void 0;"/>
    <hyperlink ref="L35" r:id="rId24" display="javascript: void 0;"/>
    <hyperlink ref="M35" r:id="rId25" display="javascript: void 0;"/>
    <hyperlink ref="N35" r:id="rId26" display="javascript: void 0;"/>
    <hyperlink ref="B37" r:id="rId27" display="javascript: void 0;"/>
    <hyperlink ref="B38" r:id="rId28" display="javascript: void 0;"/>
    <hyperlink ref="B39" r:id="rId29" display="javascript: void 0;"/>
    <hyperlink ref="A40" r:id="rId30" display="javascript: void 0;"/>
    <hyperlink ref="B41" r:id="rId31" display="javascript: void 0;"/>
    <hyperlink ref="B42" r:id="rId32" display="javascript: void 0;"/>
    <hyperlink ref="B43" r:id="rId33" display="javascript: void 0;"/>
    <hyperlink ref="A44" r:id="rId34" display="javascript: void 0;"/>
    <hyperlink ref="B45" r:id="rId35" display="javascript: void 0;"/>
    <hyperlink ref="B46" r:id="rId36" display="javascript: void 0;"/>
    <hyperlink ref="B47" r:id="rId37" display="javascript: void 0;"/>
  </hyperlinks>
  <printOptions/>
  <pageMargins left="0.75" right="0.75" top="1" bottom="1" header="0" footer="0"/>
  <pageSetup horizontalDpi="300" verticalDpi="300" orientation="portrait" paperSize="9" r:id="rId3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80"/>
  <sheetViews>
    <sheetView showGridLines="0" zoomScale="80" zoomScaleNormal="80" zoomScalePageLayoutView="0" workbookViewId="0" topLeftCell="A92">
      <selection activeCell="X121" sqref="X121"/>
    </sheetView>
  </sheetViews>
  <sheetFormatPr defaultColWidth="9.140625" defaultRowHeight="12.75"/>
  <cols>
    <col min="1" max="1" width="33.00390625" style="0" customWidth="1"/>
    <col min="2" max="2" width="10.140625" style="0" customWidth="1"/>
    <col min="3" max="3" width="11.57421875" style="0" customWidth="1"/>
    <col min="4" max="4" width="12.57421875" style="0" customWidth="1"/>
    <col min="5" max="5" width="13.00390625" style="0" customWidth="1"/>
    <col min="6" max="6" width="10.57421875" style="0" customWidth="1"/>
    <col min="7" max="7" width="12.140625" style="0" customWidth="1"/>
    <col min="8" max="8" width="10.28125" style="0" customWidth="1"/>
    <col min="9" max="9" width="11.140625" style="0" customWidth="1"/>
    <col min="10" max="10" width="9.8515625" style="0" customWidth="1"/>
    <col min="11" max="11" width="11.57421875" style="0" customWidth="1"/>
    <col min="12" max="12" width="10.00390625" style="0" customWidth="1"/>
    <col min="13" max="13" width="11.28125" style="0" customWidth="1"/>
  </cols>
  <sheetData>
    <row r="1" ht="12.75">
      <c r="A1" t="s">
        <v>99</v>
      </c>
    </row>
    <row r="2" spans="1:16" ht="15">
      <c r="A2" s="1" t="s">
        <v>100</v>
      </c>
      <c r="P2" s="53" t="s">
        <v>101</v>
      </c>
    </row>
    <row r="4" spans="2:13" ht="12.75">
      <c r="B4" s="126" t="s">
        <v>7</v>
      </c>
      <c r="C4" s="127"/>
      <c r="D4" s="127" t="s">
        <v>102</v>
      </c>
      <c r="E4" s="127"/>
      <c r="F4" s="127" t="s">
        <v>103</v>
      </c>
      <c r="G4" s="127"/>
      <c r="H4" s="127" t="s">
        <v>104</v>
      </c>
      <c r="I4" s="127"/>
      <c r="J4" s="127" t="s">
        <v>105</v>
      </c>
      <c r="K4" s="127"/>
      <c r="L4" s="127" t="s">
        <v>106</v>
      </c>
      <c r="M4" s="127"/>
    </row>
    <row r="5" spans="2:13" ht="52.5">
      <c r="B5" s="54" t="s">
        <v>107</v>
      </c>
      <c r="C5" s="4" t="s">
        <v>108</v>
      </c>
      <c r="D5" s="4" t="s">
        <v>107</v>
      </c>
      <c r="E5" s="4" t="s">
        <v>108</v>
      </c>
      <c r="F5" s="4" t="s">
        <v>107</v>
      </c>
      <c r="G5" s="4" t="s">
        <v>108</v>
      </c>
      <c r="H5" s="4" t="s">
        <v>107</v>
      </c>
      <c r="I5" s="4" t="s">
        <v>108</v>
      </c>
      <c r="J5" s="4" t="s">
        <v>107</v>
      </c>
      <c r="K5" s="4" t="s">
        <v>108</v>
      </c>
      <c r="L5" s="4" t="s">
        <v>107</v>
      </c>
      <c r="M5" s="55" t="s">
        <v>108</v>
      </c>
    </row>
    <row r="6" spans="1:18" ht="12.75">
      <c r="A6" s="56" t="s">
        <v>87</v>
      </c>
      <c r="B6" s="57">
        <v>9239.69</v>
      </c>
      <c r="C6" s="58">
        <v>874.35</v>
      </c>
      <c r="D6" s="57">
        <v>927.6</v>
      </c>
      <c r="E6" s="58">
        <v>916.88</v>
      </c>
      <c r="F6" s="57">
        <v>5588.8</v>
      </c>
      <c r="G6" s="58">
        <v>1004.66</v>
      </c>
      <c r="H6" s="57">
        <v>2352.66</v>
      </c>
      <c r="I6" s="58">
        <v>625.35</v>
      </c>
      <c r="J6" s="57">
        <v>332.05</v>
      </c>
      <c r="K6" s="58">
        <v>368.71</v>
      </c>
      <c r="L6" s="57">
        <v>38.57</v>
      </c>
      <c r="M6" s="58">
        <v>509.92</v>
      </c>
      <c r="N6" s="59"/>
      <c r="O6" s="60"/>
      <c r="P6" s="60"/>
      <c r="Q6" s="60"/>
      <c r="R6" s="60"/>
    </row>
    <row r="7" spans="1:18" ht="12.75">
      <c r="A7" s="61" t="s">
        <v>109</v>
      </c>
      <c r="B7" s="62">
        <v>6491.79</v>
      </c>
      <c r="C7" s="63">
        <v>969.24</v>
      </c>
      <c r="D7" s="62">
        <v>678.68</v>
      </c>
      <c r="E7" s="63">
        <v>948.68</v>
      </c>
      <c r="F7" s="62">
        <v>3842.65</v>
      </c>
      <c r="G7" s="63">
        <v>1148.16</v>
      </c>
      <c r="H7" s="62">
        <v>1698.52</v>
      </c>
      <c r="I7" s="63">
        <v>665.14</v>
      </c>
      <c r="J7" s="62">
        <v>244.98</v>
      </c>
      <c r="K7" s="63">
        <v>377.83</v>
      </c>
      <c r="L7" s="62">
        <v>26.96</v>
      </c>
      <c r="M7" s="63">
        <v>517.05</v>
      </c>
      <c r="N7" s="59"/>
      <c r="O7" s="6"/>
      <c r="P7" s="6"/>
      <c r="Q7" s="6"/>
      <c r="R7" s="60"/>
    </row>
    <row r="8" spans="1:18" ht="26.25">
      <c r="A8" s="61" t="s">
        <v>110</v>
      </c>
      <c r="B8" s="64">
        <v>1923.79</v>
      </c>
      <c r="C8" s="65">
        <v>613.21</v>
      </c>
      <c r="D8" s="64">
        <v>125.27</v>
      </c>
      <c r="E8" s="65">
        <v>677.16</v>
      </c>
      <c r="F8" s="64">
        <v>1243.93</v>
      </c>
      <c r="G8" s="65">
        <v>680.79</v>
      </c>
      <c r="H8" s="64">
        <v>481.22</v>
      </c>
      <c r="I8" s="65">
        <v>465.44</v>
      </c>
      <c r="J8" s="64">
        <v>64.25</v>
      </c>
      <c r="K8" s="65">
        <v>313.29</v>
      </c>
      <c r="L8" s="64">
        <v>9.12</v>
      </c>
      <c r="M8" s="65">
        <v>426.88</v>
      </c>
      <c r="N8" s="59"/>
      <c r="O8" s="6" t="s">
        <v>105</v>
      </c>
      <c r="P8" s="6">
        <f>K6</f>
        <v>368.71</v>
      </c>
      <c r="Q8" s="6"/>
      <c r="R8" s="60"/>
    </row>
    <row r="9" spans="1:18" ht="26.25">
      <c r="A9" s="61" t="s">
        <v>111</v>
      </c>
      <c r="B9" s="64">
        <v>130.63</v>
      </c>
      <c r="C9" s="65">
        <v>923.53</v>
      </c>
      <c r="D9" s="64">
        <v>8.07</v>
      </c>
      <c r="E9" s="65">
        <v>867.04</v>
      </c>
      <c r="F9" s="64">
        <v>71.39</v>
      </c>
      <c r="G9" s="65">
        <v>1164.17</v>
      </c>
      <c r="H9" s="64">
        <v>44.93</v>
      </c>
      <c r="I9" s="65">
        <v>619.01</v>
      </c>
      <c r="J9" s="64">
        <v>5.27</v>
      </c>
      <c r="K9" s="65">
        <v>419.26</v>
      </c>
      <c r="L9" s="64">
        <v>0.97</v>
      </c>
      <c r="M9" s="65">
        <v>529.99</v>
      </c>
      <c r="N9" s="59"/>
      <c r="O9" s="66" t="s">
        <v>103</v>
      </c>
      <c r="P9" s="67">
        <f>G6</f>
        <v>1004.66</v>
      </c>
      <c r="Q9" s="66"/>
      <c r="R9" s="60"/>
    </row>
    <row r="10" spans="1:18" ht="26.25">
      <c r="A10" s="61" t="s">
        <v>112</v>
      </c>
      <c r="B10" s="64">
        <v>67.04</v>
      </c>
      <c r="C10" s="65">
        <v>1510.11</v>
      </c>
      <c r="D10" s="64">
        <v>3.32</v>
      </c>
      <c r="E10" s="65">
        <v>1451.12</v>
      </c>
      <c r="F10" s="64">
        <v>37.45</v>
      </c>
      <c r="G10" s="65">
        <v>2009.38</v>
      </c>
      <c r="H10" s="64">
        <v>23.56</v>
      </c>
      <c r="I10" s="65">
        <v>826.48</v>
      </c>
      <c r="J10" s="64">
        <v>2.2</v>
      </c>
      <c r="K10" s="65">
        <v>589.54</v>
      </c>
      <c r="L10" s="64">
        <v>0.52</v>
      </c>
      <c r="M10" s="65">
        <v>798.18</v>
      </c>
      <c r="N10" s="59"/>
      <c r="O10" s="6" t="s">
        <v>106</v>
      </c>
      <c r="P10" s="6">
        <f>M6</f>
        <v>509.92</v>
      </c>
      <c r="Q10" s="6"/>
      <c r="R10" s="60"/>
    </row>
    <row r="11" spans="1:18" ht="26.25">
      <c r="A11" s="61" t="s">
        <v>113</v>
      </c>
      <c r="B11" s="64">
        <v>247.77</v>
      </c>
      <c r="C11" s="65">
        <v>970.82</v>
      </c>
      <c r="D11" s="64">
        <v>96.51</v>
      </c>
      <c r="E11" s="65">
        <v>1076.95</v>
      </c>
      <c r="F11" s="64">
        <v>61.52</v>
      </c>
      <c r="G11" s="65">
        <v>1149.11</v>
      </c>
      <c r="H11" s="64">
        <v>73.38</v>
      </c>
      <c r="I11" s="65">
        <v>800.78</v>
      </c>
      <c r="J11" s="64">
        <v>15.35</v>
      </c>
      <c r="K11" s="65">
        <v>406.2</v>
      </c>
      <c r="L11" s="64">
        <v>1</v>
      </c>
      <c r="M11" s="65">
        <v>907.01</v>
      </c>
      <c r="N11" s="59"/>
      <c r="O11" s="6" t="s">
        <v>104</v>
      </c>
      <c r="P11" s="68">
        <f>I6</f>
        <v>625.35</v>
      </c>
      <c r="Q11" s="6"/>
      <c r="R11" s="60"/>
    </row>
    <row r="12" spans="1:18" ht="15">
      <c r="A12" s="69" t="s">
        <v>114</v>
      </c>
      <c r="B12" s="70">
        <v>378.66</v>
      </c>
      <c r="C12" s="71">
        <v>381.54</v>
      </c>
      <c r="D12" s="70">
        <v>15.74</v>
      </c>
      <c r="E12" s="71">
        <v>385.17</v>
      </c>
      <c r="F12" s="70">
        <v>331.86</v>
      </c>
      <c r="G12" s="71">
        <v>382.57</v>
      </c>
      <c r="H12" s="70">
        <v>31.05</v>
      </c>
      <c r="I12" s="71">
        <v>368.64</v>
      </c>
      <c r="J12" s="70" t="s">
        <v>115</v>
      </c>
      <c r="K12" s="71" t="s">
        <v>115</v>
      </c>
      <c r="L12" s="70" t="s">
        <v>115</v>
      </c>
      <c r="M12" s="71" t="s">
        <v>115</v>
      </c>
      <c r="N12" s="59"/>
      <c r="O12" s="6"/>
      <c r="P12" s="6"/>
      <c r="Q12" s="6"/>
      <c r="R12" s="60"/>
    </row>
    <row r="13" ht="12.75">
      <c r="B13" s="59"/>
    </row>
    <row r="14" spans="1:18" ht="12.75">
      <c r="A14" s="72" t="s">
        <v>116</v>
      </c>
      <c r="O14" s="6"/>
      <c r="P14" s="6"/>
      <c r="Q14" s="6"/>
      <c r="R14" s="60"/>
    </row>
    <row r="15" spans="1:17" ht="12.75">
      <c r="A15" s="72" t="s">
        <v>117</v>
      </c>
      <c r="O15" s="6"/>
      <c r="P15" s="6"/>
      <c r="Q15" s="6"/>
    </row>
    <row r="16" ht="15">
      <c r="A16" s="73" t="s">
        <v>118</v>
      </c>
    </row>
    <row r="20" spans="2:13" ht="12.75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2" spans="3:12" ht="12.75">
      <c r="C22" t="s">
        <v>119</v>
      </c>
      <c r="D22" t="s">
        <v>104</v>
      </c>
      <c r="E22" t="s">
        <v>120</v>
      </c>
      <c r="F22" t="s">
        <v>121</v>
      </c>
      <c r="G22" t="s">
        <v>122</v>
      </c>
      <c r="H22" t="s">
        <v>103</v>
      </c>
      <c r="I22" t="s">
        <v>123</v>
      </c>
      <c r="J22" t="s">
        <v>124</v>
      </c>
      <c r="K22" t="s">
        <v>125</v>
      </c>
      <c r="L22" t="s">
        <v>126</v>
      </c>
    </row>
    <row r="23" spans="3:12" ht="12.75">
      <c r="C23" s="71">
        <v>382.57</v>
      </c>
      <c r="D23" s="58">
        <v>625.35</v>
      </c>
      <c r="E23" s="65">
        <v>680.79</v>
      </c>
      <c r="F23" s="58">
        <v>874.35</v>
      </c>
      <c r="G23" s="58">
        <v>916.88</v>
      </c>
      <c r="H23" s="58">
        <v>1004.66</v>
      </c>
      <c r="I23" s="63">
        <v>1148.16</v>
      </c>
      <c r="J23" s="65">
        <v>1149.11</v>
      </c>
      <c r="K23" s="65">
        <v>1164.17</v>
      </c>
      <c r="L23" s="65">
        <v>2009.38</v>
      </c>
    </row>
    <row r="24" spans="3:12" ht="12.75">
      <c r="C24" s="74">
        <f>C23</f>
        <v>382.57</v>
      </c>
      <c r="D24" s="74">
        <f>D23-C23</f>
        <v>242.78000000000003</v>
      </c>
      <c r="E24" s="74">
        <f aca="true" t="shared" si="0" ref="E24:L24">E23-D23</f>
        <v>55.43999999999994</v>
      </c>
      <c r="F24" s="74">
        <f t="shared" si="0"/>
        <v>193.56000000000006</v>
      </c>
      <c r="G24" s="74">
        <f t="shared" si="0"/>
        <v>42.52999999999997</v>
      </c>
      <c r="H24" s="74">
        <f t="shared" si="0"/>
        <v>87.77999999999997</v>
      </c>
      <c r="I24" s="74">
        <f t="shared" si="0"/>
        <v>143.5000000000001</v>
      </c>
      <c r="J24" s="74">
        <f t="shared" si="0"/>
        <v>0.9499999999998181</v>
      </c>
      <c r="K24" s="74">
        <f t="shared" si="0"/>
        <v>15.060000000000173</v>
      </c>
      <c r="L24" s="74">
        <f t="shared" si="0"/>
        <v>845.21</v>
      </c>
    </row>
    <row r="53" ht="17.25">
      <c r="B53" s="75" t="s">
        <v>177</v>
      </c>
    </row>
    <row r="75" ht="12.75">
      <c r="B75" s="111" t="s">
        <v>116</v>
      </c>
    </row>
    <row r="76" ht="12.75">
      <c r="B76" s="111" t="s">
        <v>127</v>
      </c>
    </row>
    <row r="77" ht="12.75">
      <c r="B77" s="111" t="s">
        <v>128</v>
      </c>
    </row>
    <row r="78" ht="12.75">
      <c r="B78" s="111" t="s">
        <v>129</v>
      </c>
    </row>
    <row r="79" ht="12.75">
      <c r="B79" s="112" t="s">
        <v>130</v>
      </c>
    </row>
    <row r="80" ht="12.75">
      <c r="B80" s="31"/>
    </row>
  </sheetData>
  <sheetProtection/>
  <mergeCells count="6">
    <mergeCell ref="L4:M4"/>
    <mergeCell ref="B4:C4"/>
    <mergeCell ref="D4:E4"/>
    <mergeCell ref="F4:G4"/>
    <mergeCell ref="H4:I4"/>
    <mergeCell ref="J4:K4"/>
  </mergeCells>
  <hyperlinks>
    <hyperlink ref="P2" r:id="rId1" display="http://www.empleo.gob.es/estadisticas/bel/index.htm"/>
  </hyperlinks>
  <printOptions/>
  <pageMargins left="0.75" right="0.75" top="1" bottom="1" header="0" footer="0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O38"/>
  <sheetViews>
    <sheetView zoomScale="90" zoomScaleNormal="90" zoomScalePageLayoutView="0" workbookViewId="0" topLeftCell="E1">
      <selection activeCell="U44" sqref="U44"/>
    </sheetView>
  </sheetViews>
  <sheetFormatPr defaultColWidth="11.421875" defaultRowHeight="12.75"/>
  <cols>
    <col min="1" max="16384" width="11.421875" style="44" customWidth="1"/>
  </cols>
  <sheetData>
    <row r="1" ht="12.75">
      <c r="B1" s="44">
        <v>2013</v>
      </c>
    </row>
    <row r="2" ht="12.75">
      <c r="B2" s="45" t="s">
        <v>83</v>
      </c>
    </row>
    <row r="3" spans="3:13" ht="12.75">
      <c r="C3" s="44" t="str">
        <f>'[2]POBLACION'!G3</f>
        <v>TOTAL</v>
      </c>
      <c r="D3" s="44" t="str">
        <f>'[2]POBLACION'!H3</f>
        <v>0-4</v>
      </c>
      <c r="E3" s="44" t="str">
        <f>'[2]POBLACION'!I3</f>
        <v>5-14</v>
      </c>
      <c r="F3" s="44" t="str">
        <f>'[2]POBLACION'!J3</f>
        <v>15-24</v>
      </c>
      <c r="G3" s="44" t="str">
        <f>'[2]POBLACION'!K3</f>
        <v>25-34</v>
      </c>
      <c r="H3" s="44" t="str">
        <f>'[2]POBLACION'!L3</f>
        <v>35-44</v>
      </c>
      <c r="I3" s="44" t="str">
        <f>'[2]POBLACION'!M3</f>
        <v>45-54</v>
      </c>
      <c r="J3" s="44" t="str">
        <f>'[2]POBLACION'!N3</f>
        <v>55-64</v>
      </c>
      <c r="K3" s="44" t="str">
        <f>'[2]POBLACION'!O3</f>
        <v>65-74</v>
      </c>
      <c r="L3" s="44" t="str">
        <f>'[2]POBLACION'!P3</f>
        <v>75-84</v>
      </c>
      <c r="M3" s="44" t="str">
        <f>'[2]POBLACION'!Q3</f>
        <v>85+</v>
      </c>
    </row>
    <row r="4" spans="2:15" ht="12.75">
      <c r="B4" s="44" t="str">
        <f>'[2]POBLACION'!F4</f>
        <v>TODAS LAS CAUSAS</v>
      </c>
      <c r="C4" s="46">
        <f>'[2]POBLACION'!G4</f>
        <v>46591758.17038712</v>
      </c>
      <c r="D4" s="44">
        <f>'[2]POBLACION'!H4</f>
        <v>2365215.541967217</v>
      </c>
      <c r="E4" s="44">
        <f>'[2]POBLACION'!I4</f>
        <v>4705089.605734767</v>
      </c>
      <c r="F4" s="44">
        <f>'[2]POBLACION'!J4</f>
        <v>4556591.490351081</v>
      </c>
      <c r="G4" s="44">
        <f>'[2]POBLACION'!K4</f>
        <v>6387944.178834475</v>
      </c>
      <c r="H4" s="44">
        <f>'[2]POBLACION'!L4</f>
        <v>7910437.109723461</v>
      </c>
      <c r="I4" s="44">
        <f>'[2]POBLACION'!M4</f>
        <v>6987295.378820802</v>
      </c>
      <c r="J4" s="44">
        <f>'[2]POBLACION'!N4</f>
        <v>5332751.051765136</v>
      </c>
      <c r="K4" s="44">
        <f>'[2]POBLACION'!O4</f>
        <v>4059043.200927805</v>
      </c>
      <c r="L4" s="44">
        <f>'[2]POBLACION'!P4</f>
        <v>3072282.8913156525</v>
      </c>
      <c r="M4" s="44">
        <f>'[2]POBLACION'!Q4</f>
        <v>1215107.720946714</v>
      </c>
      <c r="O4" s="47" t="s">
        <v>84</v>
      </c>
    </row>
    <row r="6" spans="3:13" ht="12.75">
      <c r="C6" s="44" t="str">
        <f>'[2]POBLACION'!G6</f>
        <v>HOMBRES</v>
      </c>
      <c r="D6" s="44" t="str">
        <f>'[2]POBLACION'!H6</f>
        <v>0-4</v>
      </c>
      <c r="E6" s="44" t="str">
        <f>'[2]POBLACION'!I6</f>
        <v>5-14</v>
      </c>
      <c r="F6" s="44" t="str">
        <f>'[2]POBLACION'!J6</f>
        <v>15-24</v>
      </c>
      <c r="G6" s="44" t="str">
        <f>'[2]POBLACION'!K6</f>
        <v>25-34</v>
      </c>
      <c r="H6" s="44" t="str">
        <f>'[2]POBLACION'!L6</f>
        <v>35-44</v>
      </c>
      <c r="I6" s="44" t="str">
        <f>'[2]POBLACION'!M6</f>
        <v>45-54</v>
      </c>
      <c r="J6" s="44" t="str">
        <f>'[2]POBLACION'!N6</f>
        <v>55-64</v>
      </c>
      <c r="K6" s="44" t="str">
        <f>'[2]POBLACION'!O6</f>
        <v>65-74</v>
      </c>
      <c r="L6" s="44" t="str">
        <f>'[2]POBLACION'!P6</f>
        <v>75-84</v>
      </c>
      <c r="M6" s="44" t="str">
        <f>'[2]POBLACION'!Q6</f>
        <v>85+</v>
      </c>
    </row>
    <row r="7" spans="2:13" ht="12.75">
      <c r="B7" s="44" t="str">
        <f>'[2]POBLACION'!F7</f>
        <v>TODAS LAS CAUSAS</v>
      </c>
      <c r="C7" s="44">
        <f>'[2]POBLACION'!G7</f>
        <v>22932253.968340237</v>
      </c>
      <c r="D7" s="44">
        <f>'[2]POBLACION'!H7</f>
        <v>1220008.194657757</v>
      </c>
      <c r="E7" s="44">
        <f>'[2]POBLACION'!I7</f>
        <v>2422072.072072072</v>
      </c>
      <c r="F7" s="44">
        <f>'[2]POBLACION'!J7</f>
        <v>2330578.7589498805</v>
      </c>
      <c r="G7" s="44">
        <f>'[2]POBLACION'!K7</f>
        <v>3220398.428731762</v>
      </c>
      <c r="H7" s="44">
        <f>'[2]POBLACION'!L7</f>
        <v>4045327.723649247</v>
      </c>
      <c r="I7" s="44">
        <f>'[2]POBLACION'!M7</f>
        <v>3503169.1590067223</v>
      </c>
      <c r="J7" s="44">
        <f>'[2]POBLACION'!N7</f>
        <v>2608874.1415232657</v>
      </c>
      <c r="K7" s="44">
        <f>'[2]POBLACION'!O7</f>
        <v>1905010.655931802</v>
      </c>
      <c r="L7" s="44">
        <f>'[2]POBLACION'!P7</f>
        <v>1283034.9865668488</v>
      </c>
      <c r="M7" s="44">
        <f>'[2]POBLACION'!Q7</f>
        <v>393779.84725088393</v>
      </c>
    </row>
    <row r="9" spans="3:13" ht="12.75">
      <c r="C9" s="44" t="str">
        <f>'[2]POBLACION'!G9</f>
        <v>MUJERES</v>
      </c>
      <c r="D9" s="44" t="str">
        <f>'[2]POBLACION'!H9</f>
        <v>0-4</v>
      </c>
      <c r="E9" s="44" t="str">
        <f>'[2]POBLACION'!I9</f>
        <v>5-14</v>
      </c>
      <c r="F9" s="44" t="str">
        <f>'[2]POBLACION'!J9</f>
        <v>15-24</v>
      </c>
      <c r="G9" s="44" t="str">
        <f>'[2]POBLACION'!K9</f>
        <v>25-34</v>
      </c>
      <c r="H9" s="44" t="str">
        <f>'[2]POBLACION'!L9</f>
        <v>35-44</v>
      </c>
      <c r="I9" s="44" t="str">
        <f>'[2]POBLACION'!M9</f>
        <v>45-54</v>
      </c>
      <c r="J9" s="44" t="str">
        <f>'[2]POBLACION'!N9</f>
        <v>55-64</v>
      </c>
      <c r="K9" s="44" t="str">
        <f>'[2]POBLACION'!O9</f>
        <v>65-74</v>
      </c>
      <c r="L9" s="44" t="str">
        <f>'[2]POBLACION'!P9</f>
        <v>75-84</v>
      </c>
      <c r="M9" s="44" t="str">
        <f>'[2]POBLACION'!Q9</f>
        <v>85+</v>
      </c>
    </row>
    <row r="10" spans="2:13" ht="12.75">
      <c r="B10" s="44" t="str">
        <f>'[2]POBLACION'!F10</f>
        <v>TODAS LAS CAUSAS</v>
      </c>
      <c r="C10" s="44">
        <f>'[2]POBLACION'!G10</f>
        <v>23659021.327569872</v>
      </c>
      <c r="D10" s="44">
        <f>'[2]POBLACION'!H10</f>
        <v>1145150.2714264863</v>
      </c>
      <c r="E10" s="44">
        <f>'[2]POBLACION'!I10</f>
        <v>2282633.50998777</v>
      </c>
      <c r="F10" s="44">
        <f>'[2]POBLACION'!J10</f>
        <v>2226256.1390253115</v>
      </c>
      <c r="G10" s="44">
        <f>'[2]POBLACION'!K10</f>
        <v>3167456.608811749</v>
      </c>
      <c r="H10" s="44">
        <f>'[2]POBLACION'!L10</f>
        <v>3864701.3274336285</v>
      </c>
      <c r="I10" s="44">
        <f>'[2]POBLACION'!M10</f>
        <v>3484602.394841879</v>
      </c>
      <c r="J10" s="44">
        <f>'[2]POBLACION'!N10</f>
        <v>2723735.4085603114</v>
      </c>
      <c r="K10" s="44">
        <f>'[2]POBLACION'!O10</f>
        <v>2153946.321348477</v>
      </c>
      <c r="L10" s="44">
        <f>'[2]POBLACION'!P10</f>
        <v>1789209.2733502425</v>
      </c>
      <c r="M10" s="44">
        <f>'[2]POBLACION'!Q10</f>
        <v>821330.0727840145</v>
      </c>
    </row>
    <row r="12" ht="12.75">
      <c r="B12" s="44">
        <v>2013</v>
      </c>
    </row>
    <row r="13" ht="12.75">
      <c r="B13" s="45" t="s">
        <v>85</v>
      </c>
    </row>
    <row r="14" spans="3:13" ht="12.75">
      <c r="C14" s="44" t="str">
        <f>'[2]ALTAS'!B25</f>
        <v>TOTAL</v>
      </c>
      <c r="D14" s="44" t="str">
        <f>'[2]ALTAS'!C25</f>
        <v>0-4</v>
      </c>
      <c r="E14" s="44" t="str">
        <f>'[2]ALTAS'!D25</f>
        <v>5-14</v>
      </c>
      <c r="F14" s="44" t="str">
        <f>'[2]ALTAS'!E25</f>
        <v>15-24</v>
      </c>
      <c r="G14" s="44" t="str">
        <f>'[2]ALTAS'!F25</f>
        <v>25-34</v>
      </c>
      <c r="H14" s="44" t="str">
        <f>'[2]ALTAS'!G25</f>
        <v>35-44</v>
      </c>
      <c r="I14" s="44" t="str">
        <f>'[2]ALTAS'!H25</f>
        <v>45-54</v>
      </c>
      <c r="J14" s="44" t="str">
        <f>'[2]ALTAS'!I25</f>
        <v>55-64</v>
      </c>
      <c r="K14" s="44" t="str">
        <f>'[2]ALTAS'!J25</f>
        <v>65-74</v>
      </c>
      <c r="L14" s="44" t="str">
        <f>'[2]ALTAS'!K25</f>
        <v>75-84</v>
      </c>
      <c r="M14" s="44" t="str">
        <f>'[2]ALTAS'!L25</f>
        <v>85+</v>
      </c>
    </row>
    <row r="15" spans="2:13" ht="12.75">
      <c r="B15" s="44" t="str">
        <f>'[2]ALTAS'!A26</f>
        <v>TODAS LAS CAUSAS</v>
      </c>
      <c r="C15" s="44">
        <f>'[2]ALTAS'!B26</f>
        <v>4637426</v>
      </c>
      <c r="D15" s="44">
        <f>'[2]ALTAS'!C26</f>
        <v>245193</v>
      </c>
      <c r="E15" s="44">
        <f>'[2]ALTAS'!D26</f>
        <v>131272</v>
      </c>
      <c r="F15" s="44">
        <f>'[2]ALTAS'!E26</f>
        <v>195979</v>
      </c>
      <c r="G15" s="44">
        <f>'[2]ALTAS'!F26</f>
        <v>494363</v>
      </c>
      <c r="H15" s="44">
        <f>'[2]ALTAS'!G26</f>
        <v>532056</v>
      </c>
      <c r="I15" s="44">
        <f>'[2]ALTAS'!H26</f>
        <v>482333</v>
      </c>
      <c r="J15" s="44">
        <f>'[2]ALTAS'!I26</f>
        <v>583083</v>
      </c>
      <c r="K15" s="44">
        <f>'[2]ALTAS'!J26</f>
        <v>699982</v>
      </c>
      <c r="L15" s="44">
        <f>'[2]ALTAS'!K26</f>
        <v>827120</v>
      </c>
      <c r="M15" s="44">
        <f>'[2]ALTAS'!L26</f>
        <v>446045</v>
      </c>
    </row>
    <row r="17" spans="3:13" ht="12.75">
      <c r="C17" s="44" t="str">
        <f>'[2]ALTAS'!B28</f>
        <v>HOMBRES</v>
      </c>
      <c r="D17" s="44" t="str">
        <f>'[2]ALTAS'!C28</f>
        <v>0-4</v>
      </c>
      <c r="E17" s="44" t="str">
        <f>'[2]ALTAS'!D28</f>
        <v>5-14</v>
      </c>
      <c r="F17" s="44" t="str">
        <f>'[2]ALTAS'!E28</f>
        <v>15-24</v>
      </c>
      <c r="G17" s="44" t="str">
        <f>'[2]ALTAS'!F28</f>
        <v>25-34</v>
      </c>
      <c r="H17" s="44" t="str">
        <f>'[2]ALTAS'!G28</f>
        <v>35-44</v>
      </c>
      <c r="I17" s="44" t="str">
        <f>'[2]ALTAS'!H28</f>
        <v>45-54</v>
      </c>
      <c r="J17" s="44" t="str">
        <f>'[2]ALTAS'!I28</f>
        <v>55-64</v>
      </c>
      <c r="K17" s="44" t="str">
        <f>'[2]ALTAS'!J28</f>
        <v>65-74</v>
      </c>
      <c r="L17" s="44" t="str">
        <f>'[2]ALTAS'!K28</f>
        <v>75-84</v>
      </c>
      <c r="M17" s="44" t="str">
        <f>'[2]ALTAS'!L28</f>
        <v>85+</v>
      </c>
    </row>
    <row r="18" spans="2:13" ht="12.75">
      <c r="B18" s="44" t="str">
        <f>'[2]ALTAS'!A29</f>
        <v>TODAS LAS CAUSAS</v>
      </c>
      <c r="C18" s="44">
        <f>'[2]ALTAS'!B29</f>
        <v>2186002</v>
      </c>
      <c r="D18" s="44">
        <f>'[2]ALTAS'!C29</f>
        <v>139737</v>
      </c>
      <c r="E18" s="44">
        <f>'[2]ALTAS'!D29</f>
        <v>75278</v>
      </c>
      <c r="F18" s="44">
        <f>'[2]ALTAS'!E29</f>
        <v>78121</v>
      </c>
      <c r="G18" s="44">
        <f>'[2]ALTAS'!F29</f>
        <v>114775</v>
      </c>
      <c r="H18" s="44">
        <f>'[2]ALTAS'!G29</f>
        <v>182687</v>
      </c>
      <c r="I18" s="44">
        <f>'[2]ALTAS'!H29</f>
        <v>255346</v>
      </c>
      <c r="J18" s="44">
        <f>'[2]ALTAS'!I29</f>
        <v>338084</v>
      </c>
      <c r="K18" s="44">
        <f>'[2]ALTAS'!J29</f>
        <v>402243</v>
      </c>
      <c r="L18" s="44">
        <f>'[2]ALTAS'!K29</f>
        <v>425031</v>
      </c>
      <c r="M18" s="44">
        <f>'[2]ALTAS'!L29</f>
        <v>174700</v>
      </c>
    </row>
    <row r="20" spans="3:13" ht="12.75">
      <c r="C20" s="44" t="str">
        <f>'[2]ALTAS'!B31</f>
        <v>MUJERES</v>
      </c>
      <c r="D20" s="44" t="str">
        <f>'[2]ALTAS'!C31</f>
        <v>0-4</v>
      </c>
      <c r="E20" s="44" t="str">
        <f>'[2]ALTAS'!D31</f>
        <v>5-14</v>
      </c>
      <c r="F20" s="44" t="str">
        <f>'[2]ALTAS'!E31</f>
        <v>15-24</v>
      </c>
      <c r="G20" s="44" t="str">
        <f>'[2]ALTAS'!F31</f>
        <v>25-34</v>
      </c>
      <c r="H20" s="44" t="str">
        <f>'[2]ALTAS'!G31</f>
        <v>35-44</v>
      </c>
      <c r="I20" s="44" t="str">
        <f>'[2]ALTAS'!H31</f>
        <v>45-54</v>
      </c>
      <c r="J20" s="44" t="str">
        <f>'[2]ALTAS'!I31</f>
        <v>55-64</v>
      </c>
      <c r="K20" s="44" t="str">
        <f>'[2]ALTAS'!J31</f>
        <v>65-74</v>
      </c>
      <c r="L20" s="44" t="str">
        <f>'[2]ALTAS'!K31</f>
        <v>75-84</v>
      </c>
      <c r="M20" s="44" t="str">
        <f>'[2]ALTAS'!L31</f>
        <v>85+</v>
      </c>
    </row>
    <row r="21" spans="2:13" ht="12.75">
      <c r="B21" s="44" t="str">
        <f>'[2]ALTAS'!A32</f>
        <v>TODAS LAS CAUSAS</v>
      </c>
      <c r="C21" s="44">
        <f>'[2]ALTAS'!B32</f>
        <v>2451425</v>
      </c>
      <c r="D21" s="44">
        <f>'[2]ALTAS'!C32</f>
        <v>105456</v>
      </c>
      <c r="E21" s="44">
        <f>'[2]ALTAS'!D32</f>
        <v>55993</v>
      </c>
      <c r="F21" s="44">
        <f>'[2]ALTAS'!E32</f>
        <v>117858</v>
      </c>
      <c r="G21" s="44">
        <f>'[2]ALTAS'!F32</f>
        <v>379588</v>
      </c>
      <c r="H21" s="44">
        <f>'[2]ALTAS'!G32</f>
        <v>349369</v>
      </c>
      <c r="I21" s="44">
        <f>'[2]ALTAS'!H32</f>
        <v>226987</v>
      </c>
      <c r="J21" s="44">
        <f>'[2]ALTAS'!I32</f>
        <v>245000</v>
      </c>
      <c r="K21" s="44">
        <f>'[2]ALTAS'!J32</f>
        <v>297740</v>
      </c>
      <c r="L21" s="44">
        <f>'[2]ALTAS'!K32</f>
        <v>402089</v>
      </c>
      <c r="M21" s="44">
        <f>'[2]ALTAS'!L32</f>
        <v>271345</v>
      </c>
    </row>
    <row r="23" ht="12.75">
      <c r="B23" s="44">
        <v>2013</v>
      </c>
    </row>
    <row r="24" ht="12.75">
      <c r="B24" s="45" t="s">
        <v>86</v>
      </c>
    </row>
    <row r="25" spans="3:13" ht="12.75">
      <c r="C25" s="48" t="s">
        <v>87</v>
      </c>
      <c r="D25" s="48" t="s">
        <v>42</v>
      </c>
      <c r="E25" s="49" t="s">
        <v>88</v>
      </c>
      <c r="F25" s="48" t="s">
        <v>89</v>
      </c>
      <c r="G25" s="48" t="s">
        <v>90</v>
      </c>
      <c r="H25" s="48" t="s">
        <v>91</v>
      </c>
      <c r="I25" s="48" t="s">
        <v>92</v>
      </c>
      <c r="J25" s="48" t="s">
        <v>93</v>
      </c>
      <c r="K25" s="48" t="s">
        <v>94</v>
      </c>
      <c r="L25" s="48" t="s">
        <v>95</v>
      </c>
      <c r="M25" s="48" t="s">
        <v>73</v>
      </c>
    </row>
    <row r="26" spans="2:13" ht="12.75">
      <c r="B26" s="50" t="s">
        <v>96</v>
      </c>
      <c r="C26" s="51">
        <f>C15*100000/C4</f>
        <v>9953.318316601893</v>
      </c>
      <c r="D26" s="51">
        <f aca="true" t="shared" si="0" ref="D26:M26">D15*100000/D4</f>
        <v>10366.623914371288</v>
      </c>
      <c r="E26" s="51">
        <f t="shared" si="0"/>
        <v>2790</v>
      </c>
      <c r="F26" s="51">
        <f t="shared" si="0"/>
        <v>4301</v>
      </c>
      <c r="G26" s="51">
        <f t="shared" si="0"/>
        <v>7739</v>
      </c>
      <c r="H26" s="51">
        <f t="shared" si="0"/>
        <v>6726</v>
      </c>
      <c r="I26" s="51">
        <f t="shared" si="0"/>
        <v>6903.000000000001</v>
      </c>
      <c r="J26" s="51">
        <f t="shared" si="0"/>
        <v>10934</v>
      </c>
      <c r="K26" s="51">
        <f t="shared" si="0"/>
        <v>17245</v>
      </c>
      <c r="L26" s="51">
        <f t="shared" si="0"/>
        <v>26922</v>
      </c>
      <c r="M26" s="51">
        <f t="shared" si="0"/>
        <v>36708.26810749566</v>
      </c>
    </row>
    <row r="28" spans="3:13" ht="12.75">
      <c r="C28" s="48" t="s">
        <v>97</v>
      </c>
      <c r="D28" s="48" t="s">
        <v>42</v>
      </c>
      <c r="E28" s="49" t="s">
        <v>88</v>
      </c>
      <c r="F28" s="48" t="s">
        <v>89</v>
      </c>
      <c r="G28" s="48" t="s">
        <v>90</v>
      </c>
      <c r="H28" s="48" t="s">
        <v>91</v>
      </c>
      <c r="I28" s="48" t="s">
        <v>92</v>
      </c>
      <c r="J28" s="48" t="s">
        <v>93</v>
      </c>
      <c r="K28" s="48" t="s">
        <v>94</v>
      </c>
      <c r="L28" s="48" t="s">
        <v>95</v>
      </c>
      <c r="M28" s="48" t="s">
        <v>73</v>
      </c>
    </row>
    <row r="29" spans="2:13" ht="12.75">
      <c r="B29" s="50" t="s">
        <v>96</v>
      </c>
      <c r="C29" s="51">
        <f>C18*100000/C7</f>
        <v>9532.434112311621</v>
      </c>
      <c r="D29" s="51">
        <f aca="true" t="shared" si="1" ref="D29:M29">D18*100000/D7</f>
        <v>11453.775524778319</v>
      </c>
      <c r="E29" s="51">
        <f t="shared" si="1"/>
        <v>3108</v>
      </c>
      <c r="F29" s="51">
        <f t="shared" si="1"/>
        <v>3352.0000000000005</v>
      </c>
      <c r="G29" s="51">
        <f t="shared" si="1"/>
        <v>3564</v>
      </c>
      <c r="H29" s="51">
        <f t="shared" si="1"/>
        <v>4516</v>
      </c>
      <c r="I29" s="51">
        <f t="shared" si="1"/>
        <v>7289</v>
      </c>
      <c r="J29" s="51">
        <f t="shared" si="1"/>
        <v>12959</v>
      </c>
      <c r="K29" s="51">
        <f t="shared" si="1"/>
        <v>21115</v>
      </c>
      <c r="L29" s="51">
        <f t="shared" si="1"/>
        <v>33127</v>
      </c>
      <c r="M29" s="51">
        <f t="shared" si="1"/>
        <v>44364.89099674408</v>
      </c>
    </row>
    <row r="31" spans="3:13" ht="12.75">
      <c r="C31" s="48" t="s">
        <v>98</v>
      </c>
      <c r="D31" s="48" t="s">
        <v>42</v>
      </c>
      <c r="E31" s="49" t="s">
        <v>88</v>
      </c>
      <c r="F31" s="48" t="s">
        <v>89</v>
      </c>
      <c r="G31" s="48" t="s">
        <v>90</v>
      </c>
      <c r="H31" s="48" t="s">
        <v>91</v>
      </c>
      <c r="I31" s="48" t="s">
        <v>92</v>
      </c>
      <c r="J31" s="48" t="s">
        <v>93</v>
      </c>
      <c r="K31" s="48" t="s">
        <v>94</v>
      </c>
      <c r="L31" s="48" t="s">
        <v>95</v>
      </c>
      <c r="M31" s="48" t="s">
        <v>73</v>
      </c>
    </row>
    <row r="32" spans="2:13" ht="12.75">
      <c r="B32" s="50" t="s">
        <v>96</v>
      </c>
      <c r="C32" s="51">
        <f>C21*100000/C10</f>
        <v>10361.481001512742</v>
      </c>
      <c r="D32" s="51">
        <f aca="true" t="shared" si="2" ref="D32:M32">D21*100000/D10</f>
        <v>9208.922412308035</v>
      </c>
      <c r="E32" s="51">
        <f t="shared" si="2"/>
        <v>2453</v>
      </c>
      <c r="F32" s="51">
        <f t="shared" si="2"/>
        <v>5294.000000000001</v>
      </c>
      <c r="G32" s="51">
        <f t="shared" si="2"/>
        <v>11984</v>
      </c>
      <c r="H32" s="51">
        <f t="shared" si="2"/>
        <v>9040</v>
      </c>
      <c r="I32" s="51">
        <f t="shared" si="2"/>
        <v>6514</v>
      </c>
      <c r="J32" s="51">
        <f t="shared" si="2"/>
        <v>8995</v>
      </c>
      <c r="K32" s="51">
        <f t="shared" si="2"/>
        <v>13823</v>
      </c>
      <c r="L32" s="51">
        <f t="shared" si="2"/>
        <v>22473</v>
      </c>
      <c r="M32" s="51">
        <f t="shared" si="2"/>
        <v>33037.2658924125</v>
      </c>
    </row>
    <row r="35" spans="3:13" ht="12.75">
      <c r="C35" s="48" t="s">
        <v>87</v>
      </c>
      <c r="D35" s="48" t="s">
        <v>42</v>
      </c>
      <c r="E35" s="49" t="s">
        <v>88</v>
      </c>
      <c r="F35" s="48" t="s">
        <v>89</v>
      </c>
      <c r="G35" s="48" t="s">
        <v>90</v>
      </c>
      <c r="H35" s="48" t="s">
        <v>91</v>
      </c>
      <c r="I35" s="48" t="s">
        <v>92</v>
      </c>
      <c r="J35" s="48" t="s">
        <v>93</v>
      </c>
      <c r="K35" s="48" t="s">
        <v>94</v>
      </c>
      <c r="L35" s="48" t="s">
        <v>95</v>
      </c>
      <c r="M35" s="48" t="s">
        <v>73</v>
      </c>
    </row>
    <row r="36" spans="2:13" ht="12.75">
      <c r="B36" s="48" t="s">
        <v>7</v>
      </c>
      <c r="C36" s="52">
        <f>C26</f>
        <v>9953.318316601893</v>
      </c>
      <c r="D36" s="52">
        <f aca="true" t="shared" si="3" ref="D36:M36">D26</f>
        <v>10366.623914371288</v>
      </c>
      <c r="E36" s="52">
        <f t="shared" si="3"/>
        <v>2790</v>
      </c>
      <c r="F36" s="52">
        <f t="shared" si="3"/>
        <v>4301</v>
      </c>
      <c r="G36" s="52">
        <f t="shared" si="3"/>
        <v>7739</v>
      </c>
      <c r="H36" s="52">
        <f t="shared" si="3"/>
        <v>6726</v>
      </c>
      <c r="I36" s="52">
        <f t="shared" si="3"/>
        <v>6903.000000000001</v>
      </c>
      <c r="J36" s="52">
        <f t="shared" si="3"/>
        <v>10934</v>
      </c>
      <c r="K36" s="52">
        <f t="shared" si="3"/>
        <v>17245</v>
      </c>
      <c r="L36" s="52">
        <f t="shared" si="3"/>
        <v>26922</v>
      </c>
      <c r="M36" s="52">
        <f t="shared" si="3"/>
        <v>36708.26810749566</v>
      </c>
    </row>
    <row r="37" spans="2:13" ht="12.75">
      <c r="B37" s="48" t="s">
        <v>37</v>
      </c>
      <c r="C37" s="52">
        <f>C29</f>
        <v>9532.434112311621</v>
      </c>
      <c r="D37" s="52">
        <f aca="true" t="shared" si="4" ref="D37:M37">D29</f>
        <v>11453.775524778319</v>
      </c>
      <c r="E37" s="52">
        <f t="shared" si="4"/>
        <v>3108</v>
      </c>
      <c r="F37" s="52">
        <f t="shared" si="4"/>
        <v>3352.0000000000005</v>
      </c>
      <c r="G37" s="52">
        <f t="shared" si="4"/>
        <v>3564</v>
      </c>
      <c r="H37" s="52">
        <f t="shared" si="4"/>
        <v>4516</v>
      </c>
      <c r="I37" s="52">
        <f t="shared" si="4"/>
        <v>7289</v>
      </c>
      <c r="J37" s="52">
        <f t="shared" si="4"/>
        <v>12959</v>
      </c>
      <c r="K37" s="52">
        <f t="shared" si="4"/>
        <v>21115</v>
      </c>
      <c r="L37" s="52">
        <f t="shared" si="4"/>
        <v>33127</v>
      </c>
      <c r="M37" s="52">
        <f t="shared" si="4"/>
        <v>44364.89099674408</v>
      </c>
    </row>
    <row r="38" spans="2:13" ht="12.75">
      <c r="B38" s="48" t="s">
        <v>4</v>
      </c>
      <c r="C38" s="52">
        <f>C32</f>
        <v>10361.481001512742</v>
      </c>
      <c r="D38" s="52">
        <f aca="true" t="shared" si="5" ref="D38:M38">D32</f>
        <v>9208.922412308035</v>
      </c>
      <c r="E38" s="52">
        <f t="shared" si="5"/>
        <v>2453</v>
      </c>
      <c r="F38" s="52">
        <f t="shared" si="5"/>
        <v>5294.000000000001</v>
      </c>
      <c r="G38" s="52">
        <f t="shared" si="5"/>
        <v>11984</v>
      </c>
      <c r="H38" s="52">
        <f t="shared" si="5"/>
        <v>9040</v>
      </c>
      <c r="I38" s="52">
        <f t="shared" si="5"/>
        <v>6514</v>
      </c>
      <c r="J38" s="52">
        <f t="shared" si="5"/>
        <v>8995</v>
      </c>
      <c r="K38" s="52">
        <f t="shared" si="5"/>
        <v>13823</v>
      </c>
      <c r="L38" s="52">
        <f t="shared" si="5"/>
        <v>22473</v>
      </c>
      <c r="M38" s="52">
        <f t="shared" si="5"/>
        <v>33037.2658924125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V57"/>
  <sheetViews>
    <sheetView zoomScalePageLayoutView="0" workbookViewId="0" topLeftCell="A4">
      <selection activeCell="G30" sqref="G30"/>
    </sheetView>
  </sheetViews>
  <sheetFormatPr defaultColWidth="9.140625" defaultRowHeight="12.75"/>
  <cols>
    <col min="1" max="4" width="11.00390625" style="0" customWidth="1"/>
    <col min="5" max="5" width="16.8515625" style="0" bestFit="1" customWidth="1"/>
    <col min="6" max="7" width="10.57421875" style="0" customWidth="1"/>
    <col min="8" max="9" width="9.140625" style="0" bestFit="1" customWidth="1"/>
    <col min="10" max="10" width="16.8515625" style="0" bestFit="1" customWidth="1"/>
    <col min="11" max="11" width="10.57421875" style="0" customWidth="1"/>
    <col min="12" max="13" width="8.7109375" style="0" bestFit="1" customWidth="1"/>
    <col min="14" max="14" width="16.8515625" style="0" bestFit="1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0" ht="12.75">
      <c r="A4" s="129" t="s">
        <v>1</v>
      </c>
      <c r="B4" s="129"/>
      <c r="C4" s="129"/>
      <c r="D4" s="129"/>
      <c r="E4" s="129"/>
      <c r="F4" s="129"/>
      <c r="G4" s="130"/>
      <c r="H4" s="130"/>
      <c r="I4" s="130"/>
      <c r="J4" s="2"/>
    </row>
    <row r="5" spans="1:14" ht="15" customHeight="1">
      <c r="A5" s="3"/>
      <c r="B5" s="131">
        <v>1960</v>
      </c>
      <c r="C5" s="131"/>
      <c r="D5" s="131"/>
      <c r="E5" s="131"/>
      <c r="F5" s="3"/>
      <c r="G5" s="131">
        <v>2014</v>
      </c>
      <c r="H5" s="131"/>
      <c r="I5" s="131"/>
      <c r="J5" s="131"/>
      <c r="K5" s="131">
        <v>2064</v>
      </c>
      <c r="L5" s="131"/>
      <c r="M5" s="131"/>
      <c r="N5" s="132"/>
    </row>
    <row r="6" spans="2:21" ht="28.5" customHeight="1">
      <c r="B6" s="4" t="s">
        <v>2</v>
      </c>
      <c r="C6" s="4" t="s">
        <v>3</v>
      </c>
      <c r="D6" s="4" t="s">
        <v>4</v>
      </c>
      <c r="E6" s="4" t="s">
        <v>5</v>
      </c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  <c r="L6" s="4" t="s">
        <v>3</v>
      </c>
      <c r="M6" s="4" t="s">
        <v>4</v>
      </c>
      <c r="N6" s="4" t="s">
        <v>5</v>
      </c>
      <c r="O6" s="5"/>
      <c r="P6" s="5"/>
      <c r="Q6" s="5"/>
      <c r="R6" s="5"/>
      <c r="S6" s="5"/>
      <c r="T6" s="5"/>
      <c r="U6" s="6"/>
    </row>
    <row r="7" spans="1:21" ht="12.75">
      <c r="A7" s="7" t="s">
        <v>7</v>
      </c>
      <c r="B7" s="8">
        <v>30528539</v>
      </c>
      <c r="C7" s="8">
        <v>14810135</v>
      </c>
      <c r="D7" s="8">
        <v>15718404</v>
      </c>
      <c r="E7" s="9">
        <f>C7*100/D7</f>
        <v>94.22162071925368</v>
      </c>
      <c r="F7" s="7" t="s">
        <v>7</v>
      </c>
      <c r="G7" s="8">
        <v>46771341</v>
      </c>
      <c r="H7" s="8">
        <v>22985676</v>
      </c>
      <c r="I7" s="8">
        <v>23785665</v>
      </c>
      <c r="J7" s="10">
        <f>H7*100/I7</f>
        <v>96.63667591383297</v>
      </c>
      <c r="K7" s="11">
        <v>40883832</v>
      </c>
      <c r="L7" s="8">
        <v>19690223</v>
      </c>
      <c r="M7" s="8">
        <v>21193609</v>
      </c>
      <c r="N7" s="9">
        <f>L7*100/M7</f>
        <v>92.90641815653011</v>
      </c>
      <c r="O7" s="12"/>
      <c r="P7" s="5"/>
      <c r="Q7" s="5"/>
      <c r="R7" s="5"/>
      <c r="S7" s="5"/>
      <c r="T7" s="5"/>
      <c r="U7" s="6"/>
    </row>
    <row r="8" spans="1:21" ht="12.75">
      <c r="A8" s="7" t="s">
        <v>8</v>
      </c>
      <c r="B8" s="13">
        <v>2969207</v>
      </c>
      <c r="C8" s="13">
        <v>1513635</v>
      </c>
      <c r="D8" s="13">
        <v>1455572</v>
      </c>
      <c r="E8" s="14">
        <f aca="true" t="shared" si="0" ref="E8:E25">C8*100/D8</f>
        <v>103.98901600195661</v>
      </c>
      <c r="F8" s="7" t="s">
        <v>8</v>
      </c>
      <c r="G8" s="13">
        <v>2302053</v>
      </c>
      <c r="H8" s="13">
        <v>1184674</v>
      </c>
      <c r="I8" s="13">
        <v>1117379</v>
      </c>
      <c r="J8" s="15">
        <f aca="true" t="shared" si="1" ref="J8:J25">H8*100/I8</f>
        <v>106.02257604626541</v>
      </c>
      <c r="K8" s="16">
        <v>1183907</v>
      </c>
      <c r="L8" s="13">
        <v>610648</v>
      </c>
      <c r="M8" s="13">
        <v>573258</v>
      </c>
      <c r="N8" s="14">
        <f aca="true" t="shared" si="2" ref="N8:N25">L8*100/M8</f>
        <v>106.52236863680926</v>
      </c>
      <c r="O8" s="5"/>
      <c r="P8" s="17" t="s">
        <v>8</v>
      </c>
      <c r="Q8" s="18">
        <f>I8-H8</f>
        <v>-67295</v>
      </c>
      <c r="R8" s="19">
        <f>Q8/1000</f>
        <v>-67.295</v>
      </c>
      <c r="S8" s="5"/>
      <c r="T8" s="5"/>
      <c r="U8" s="6"/>
    </row>
    <row r="9" spans="1:21" ht="12.75">
      <c r="A9" s="7" t="s">
        <v>9</v>
      </c>
      <c r="B9" s="20">
        <v>2699440</v>
      </c>
      <c r="C9" s="20">
        <v>1376707</v>
      </c>
      <c r="D9" s="20">
        <v>1322733</v>
      </c>
      <c r="E9" s="14">
        <f t="shared" si="0"/>
        <v>104.08049092296027</v>
      </c>
      <c r="F9" s="7" t="s">
        <v>9</v>
      </c>
      <c r="G9" s="20">
        <v>2476203</v>
      </c>
      <c r="H9" s="20">
        <v>1272247</v>
      </c>
      <c r="I9" s="20">
        <v>1203956</v>
      </c>
      <c r="J9" s="15">
        <f t="shared" si="1"/>
        <v>105.67221725710907</v>
      </c>
      <c r="K9" s="21">
        <v>1268878</v>
      </c>
      <c r="L9" s="20">
        <v>654776</v>
      </c>
      <c r="M9" s="20">
        <v>614101</v>
      </c>
      <c r="N9" s="14">
        <f t="shared" si="2"/>
        <v>106.62350329994578</v>
      </c>
      <c r="O9" s="5"/>
      <c r="P9" s="17" t="s">
        <v>9</v>
      </c>
      <c r="Q9" s="18">
        <f>I9-H9</f>
        <v>-68291</v>
      </c>
      <c r="R9" s="19">
        <f aca="true" t="shared" si="3" ref="R9:R25">Q9/1000</f>
        <v>-68.291</v>
      </c>
      <c r="S9" s="5"/>
      <c r="T9" s="5"/>
      <c r="U9" s="6"/>
    </row>
    <row r="10" spans="1:21" ht="12.75">
      <c r="A10" s="7" t="s">
        <v>10</v>
      </c>
      <c r="B10" s="20">
        <v>2678740</v>
      </c>
      <c r="C10" s="20">
        <v>1369329</v>
      </c>
      <c r="D10" s="20">
        <v>1309411</v>
      </c>
      <c r="E10" s="14">
        <f t="shared" si="0"/>
        <v>104.57595056097742</v>
      </c>
      <c r="F10" s="7" t="s">
        <v>10</v>
      </c>
      <c r="G10" s="20">
        <v>2268715</v>
      </c>
      <c r="H10" s="20">
        <v>1163212</v>
      </c>
      <c r="I10" s="20">
        <v>1105503</v>
      </c>
      <c r="J10" s="15">
        <f t="shared" si="1"/>
        <v>105.22015770196914</v>
      </c>
      <c r="K10" s="21">
        <v>1403355</v>
      </c>
      <c r="L10" s="20">
        <v>724895</v>
      </c>
      <c r="M10" s="20">
        <v>678460</v>
      </c>
      <c r="N10" s="14">
        <f t="shared" si="2"/>
        <v>106.84417651740706</v>
      </c>
      <c r="O10" s="5"/>
      <c r="P10" s="17" t="s">
        <v>11</v>
      </c>
      <c r="Q10" s="18">
        <f aca="true" t="shared" si="4" ref="Q10:Q25">I10-H10</f>
        <v>-57709</v>
      </c>
      <c r="R10" s="19">
        <f t="shared" si="3"/>
        <v>-57.709</v>
      </c>
      <c r="S10" s="5"/>
      <c r="T10" s="5"/>
      <c r="U10" s="6"/>
    </row>
    <row r="11" spans="1:21" ht="12.75">
      <c r="A11" s="7" t="s">
        <v>12</v>
      </c>
      <c r="B11" s="20">
        <v>2434029</v>
      </c>
      <c r="C11" s="20">
        <v>1227082</v>
      </c>
      <c r="D11" s="20">
        <v>1206947</v>
      </c>
      <c r="E11" s="14">
        <f t="shared" si="0"/>
        <v>101.66825883820914</v>
      </c>
      <c r="F11" s="7" t="s">
        <v>12</v>
      </c>
      <c r="G11" s="20">
        <v>2150727</v>
      </c>
      <c r="H11" s="20">
        <v>1107374</v>
      </c>
      <c r="I11" s="20">
        <v>1043353</v>
      </c>
      <c r="J11" s="15">
        <f t="shared" si="1"/>
        <v>106.13608241889371</v>
      </c>
      <c r="K11" s="21">
        <v>1584731</v>
      </c>
      <c r="L11" s="20">
        <v>818086</v>
      </c>
      <c r="M11" s="20">
        <v>766645</v>
      </c>
      <c r="N11" s="14">
        <f t="shared" si="2"/>
        <v>106.70988527936659</v>
      </c>
      <c r="O11" s="5"/>
      <c r="P11" s="17" t="s">
        <v>13</v>
      </c>
      <c r="Q11" s="18">
        <f t="shared" si="4"/>
        <v>-64021</v>
      </c>
      <c r="R11" s="19">
        <f t="shared" si="3"/>
        <v>-64.021</v>
      </c>
      <c r="S11" s="5"/>
      <c r="T11" s="5"/>
      <c r="U11" s="6"/>
    </row>
    <row r="12" spans="1:21" ht="12.75">
      <c r="A12" s="7" t="s">
        <v>14</v>
      </c>
      <c r="B12" s="20">
        <v>2267701</v>
      </c>
      <c r="C12" s="20">
        <v>1162308</v>
      </c>
      <c r="D12" s="20">
        <v>1105393</v>
      </c>
      <c r="E12" s="14">
        <f t="shared" si="0"/>
        <v>105.1488475139611</v>
      </c>
      <c r="F12" s="7" t="s">
        <v>14</v>
      </c>
      <c r="G12" s="20">
        <v>2409523</v>
      </c>
      <c r="H12" s="20">
        <v>1225875</v>
      </c>
      <c r="I12" s="20">
        <v>1183648</v>
      </c>
      <c r="J12" s="15">
        <f t="shared" si="1"/>
        <v>103.56753021168456</v>
      </c>
      <c r="K12" s="21">
        <v>1762096</v>
      </c>
      <c r="L12" s="20">
        <v>900443</v>
      </c>
      <c r="M12" s="20">
        <v>861655</v>
      </c>
      <c r="N12" s="14">
        <f t="shared" si="2"/>
        <v>104.50156965374774</v>
      </c>
      <c r="O12" s="5"/>
      <c r="P12" s="17" t="s">
        <v>14</v>
      </c>
      <c r="Q12" s="18">
        <f t="shared" si="4"/>
        <v>-42227</v>
      </c>
      <c r="R12" s="19">
        <f t="shared" si="3"/>
        <v>-42.227</v>
      </c>
      <c r="S12" s="5"/>
      <c r="T12" s="5"/>
      <c r="U12" s="6"/>
    </row>
    <row r="13" spans="1:21" ht="12.75">
      <c r="A13" s="7" t="s">
        <v>15</v>
      </c>
      <c r="B13" s="20">
        <v>2446739</v>
      </c>
      <c r="C13" s="20">
        <v>1202331</v>
      </c>
      <c r="D13" s="20">
        <v>1244408</v>
      </c>
      <c r="E13" s="14">
        <f t="shared" si="0"/>
        <v>96.61871347660896</v>
      </c>
      <c r="F13" s="7" t="s">
        <v>15</v>
      </c>
      <c r="G13" s="20">
        <v>2808721</v>
      </c>
      <c r="H13" s="20">
        <v>1407918</v>
      </c>
      <c r="I13" s="20">
        <v>1400803</v>
      </c>
      <c r="J13" s="15">
        <f t="shared" si="1"/>
        <v>100.50792295561902</v>
      </c>
      <c r="K13" s="21">
        <v>1862347</v>
      </c>
      <c r="L13" s="20">
        <v>940415</v>
      </c>
      <c r="M13" s="20">
        <v>921934</v>
      </c>
      <c r="N13" s="14">
        <f t="shared" si="2"/>
        <v>102.00459035028538</v>
      </c>
      <c r="O13" s="5"/>
      <c r="P13" s="12" t="s">
        <v>15</v>
      </c>
      <c r="Q13" s="18">
        <f t="shared" si="4"/>
        <v>-7115</v>
      </c>
      <c r="R13" s="19">
        <f t="shared" si="3"/>
        <v>-7.115</v>
      </c>
      <c r="S13" s="5"/>
      <c r="T13" s="5"/>
      <c r="U13" s="6"/>
    </row>
    <row r="14" spans="1:21" ht="12.75">
      <c r="A14" s="7" t="s">
        <v>16</v>
      </c>
      <c r="B14" s="20">
        <v>2368099</v>
      </c>
      <c r="C14" s="20">
        <v>1162986</v>
      </c>
      <c r="D14" s="20">
        <v>1205113</v>
      </c>
      <c r="E14" s="14">
        <f t="shared" si="0"/>
        <v>96.50431121396915</v>
      </c>
      <c r="F14" s="7" t="s">
        <v>16</v>
      </c>
      <c r="G14" s="20">
        <v>3520289</v>
      </c>
      <c r="H14" s="20">
        <v>1783461</v>
      </c>
      <c r="I14" s="20">
        <v>1736828</v>
      </c>
      <c r="J14" s="15">
        <f t="shared" si="1"/>
        <v>102.68495210809591</v>
      </c>
      <c r="K14" s="21">
        <v>1900872</v>
      </c>
      <c r="L14" s="20">
        <v>953522</v>
      </c>
      <c r="M14" s="20">
        <v>947350</v>
      </c>
      <c r="N14" s="14">
        <f t="shared" si="2"/>
        <v>100.65150155697472</v>
      </c>
      <c r="O14" s="5"/>
      <c r="P14" s="12" t="s">
        <v>16</v>
      </c>
      <c r="Q14" s="18">
        <f t="shared" si="4"/>
        <v>-46633</v>
      </c>
      <c r="R14" s="19">
        <f t="shared" si="3"/>
        <v>-46.633</v>
      </c>
      <c r="S14" s="5"/>
      <c r="T14" s="5"/>
      <c r="U14" s="6"/>
    </row>
    <row r="15" spans="1:21" ht="12.75">
      <c r="A15" s="7" t="s">
        <v>17</v>
      </c>
      <c r="B15" s="20">
        <v>2183210</v>
      </c>
      <c r="C15" s="20">
        <v>1069595</v>
      </c>
      <c r="D15" s="20">
        <v>1113615</v>
      </c>
      <c r="E15" s="14">
        <f t="shared" si="0"/>
        <v>96.04710784247698</v>
      </c>
      <c r="F15" s="7" t="s">
        <v>17</v>
      </c>
      <c r="G15" s="20">
        <v>4077813</v>
      </c>
      <c r="H15" s="20">
        <v>2089737</v>
      </c>
      <c r="I15" s="20">
        <v>1988076</v>
      </c>
      <c r="J15" s="15">
        <f t="shared" si="1"/>
        <v>105.11353690703977</v>
      </c>
      <c r="K15" s="21">
        <v>1955583</v>
      </c>
      <c r="L15" s="20">
        <v>976457</v>
      </c>
      <c r="M15" s="20">
        <v>979127</v>
      </c>
      <c r="N15" s="14">
        <f t="shared" si="2"/>
        <v>99.72730810201332</v>
      </c>
      <c r="O15" s="5"/>
      <c r="P15" s="12" t="s">
        <v>17</v>
      </c>
      <c r="Q15" s="18">
        <f t="shared" si="4"/>
        <v>-101661</v>
      </c>
      <c r="R15" s="19">
        <f t="shared" si="3"/>
        <v>-101.661</v>
      </c>
      <c r="S15" s="5"/>
      <c r="T15" s="5"/>
      <c r="U15" s="6"/>
    </row>
    <row r="16" spans="1:21" ht="12.75">
      <c r="A16" s="7" t="s">
        <v>18</v>
      </c>
      <c r="B16" s="20">
        <v>1812461</v>
      </c>
      <c r="C16" s="20">
        <v>849933</v>
      </c>
      <c r="D16" s="20">
        <v>962528</v>
      </c>
      <c r="E16" s="14">
        <f t="shared" si="0"/>
        <v>88.30215848266232</v>
      </c>
      <c r="F16" s="7" t="s">
        <v>18</v>
      </c>
      <c r="G16" s="20">
        <v>3885075</v>
      </c>
      <c r="H16" s="20">
        <v>1983102</v>
      </c>
      <c r="I16" s="20">
        <v>1901973</v>
      </c>
      <c r="J16" s="15">
        <f t="shared" si="1"/>
        <v>104.26551796476606</v>
      </c>
      <c r="K16" s="21">
        <v>2079059</v>
      </c>
      <c r="L16" s="20">
        <v>1034082</v>
      </c>
      <c r="M16" s="20">
        <v>1044975</v>
      </c>
      <c r="N16" s="14">
        <f t="shared" si="2"/>
        <v>98.95758271728988</v>
      </c>
      <c r="O16" s="5"/>
      <c r="P16" s="12" t="s">
        <v>18</v>
      </c>
      <c r="Q16" s="18">
        <f t="shared" si="4"/>
        <v>-81129</v>
      </c>
      <c r="R16" s="19">
        <f t="shared" si="3"/>
        <v>-81.129</v>
      </c>
      <c r="S16" s="5"/>
      <c r="T16" s="5"/>
      <c r="U16" s="6"/>
    </row>
    <row r="17" spans="1:21" ht="12.75">
      <c r="A17" s="7" t="s">
        <v>19</v>
      </c>
      <c r="B17" s="20">
        <v>1738936</v>
      </c>
      <c r="C17" s="20">
        <v>810917</v>
      </c>
      <c r="D17" s="20">
        <v>928019</v>
      </c>
      <c r="E17" s="14">
        <f t="shared" si="0"/>
        <v>87.38150835273846</v>
      </c>
      <c r="F17" s="7" t="s">
        <v>19</v>
      </c>
      <c r="G17" s="20">
        <v>3706753</v>
      </c>
      <c r="H17" s="20">
        <v>1866251</v>
      </c>
      <c r="I17" s="20">
        <v>1840502</v>
      </c>
      <c r="J17" s="15">
        <f t="shared" si="1"/>
        <v>101.39902048462865</v>
      </c>
      <c r="K17" s="21">
        <v>2284926</v>
      </c>
      <c r="L17" s="20">
        <v>1133744</v>
      </c>
      <c r="M17" s="20">
        <v>1151181</v>
      </c>
      <c r="N17" s="14">
        <f t="shared" si="2"/>
        <v>98.48529466695507</v>
      </c>
      <c r="O17" s="5"/>
      <c r="P17" s="12" t="s">
        <v>19</v>
      </c>
      <c r="Q17" s="18">
        <f t="shared" si="4"/>
        <v>-25749</v>
      </c>
      <c r="R17" s="19">
        <f t="shared" si="3"/>
        <v>-25.749</v>
      </c>
      <c r="S17" s="5"/>
      <c r="T17" s="5"/>
      <c r="U17" s="6"/>
    </row>
    <row r="18" spans="1:21" ht="12.75">
      <c r="A18" s="7" t="s">
        <v>20</v>
      </c>
      <c r="B18" s="20">
        <v>1663302</v>
      </c>
      <c r="C18" s="20">
        <v>788108</v>
      </c>
      <c r="D18" s="20">
        <v>875194</v>
      </c>
      <c r="E18" s="14">
        <f t="shared" si="0"/>
        <v>90.0495204491804</v>
      </c>
      <c r="F18" s="7" t="s">
        <v>20</v>
      </c>
      <c r="G18" s="20">
        <v>3343247</v>
      </c>
      <c r="H18" s="20">
        <v>1662519</v>
      </c>
      <c r="I18" s="20">
        <v>1680728</v>
      </c>
      <c r="J18" s="15">
        <f t="shared" si="1"/>
        <v>98.9166004255299</v>
      </c>
      <c r="K18" s="21">
        <v>2588053</v>
      </c>
      <c r="L18" s="20">
        <v>1284303</v>
      </c>
      <c r="M18" s="20">
        <v>1303750</v>
      </c>
      <c r="N18" s="14">
        <f t="shared" si="2"/>
        <v>98.50837967401726</v>
      </c>
      <c r="O18" s="5"/>
      <c r="P18" s="12" t="s">
        <v>20</v>
      </c>
      <c r="Q18" s="18">
        <f t="shared" si="4"/>
        <v>18209</v>
      </c>
      <c r="R18" s="19">
        <f t="shared" si="3"/>
        <v>18.209</v>
      </c>
      <c r="S18" s="5"/>
      <c r="T18" s="5"/>
      <c r="U18" s="6"/>
    </row>
    <row r="19" spans="1:21" ht="12.75">
      <c r="A19" s="7" t="s">
        <v>21</v>
      </c>
      <c r="B19" s="20">
        <v>1471048</v>
      </c>
      <c r="C19" s="20">
        <v>687963</v>
      </c>
      <c r="D19" s="20">
        <v>783085</v>
      </c>
      <c r="E19" s="14">
        <f t="shared" si="0"/>
        <v>87.85291507307636</v>
      </c>
      <c r="F19" s="7" t="s">
        <v>21</v>
      </c>
      <c r="G19" s="20">
        <v>2884552</v>
      </c>
      <c r="H19" s="20">
        <v>1415943</v>
      </c>
      <c r="I19" s="20">
        <v>1468609</v>
      </c>
      <c r="J19" s="15">
        <f t="shared" si="1"/>
        <v>96.41388552024398</v>
      </c>
      <c r="K19" s="21">
        <v>2705302</v>
      </c>
      <c r="L19" s="20">
        <v>1340290</v>
      </c>
      <c r="M19" s="20">
        <v>1365012</v>
      </c>
      <c r="N19" s="14">
        <f t="shared" si="2"/>
        <v>98.1888803907951</v>
      </c>
      <c r="O19" s="5"/>
      <c r="P19" s="12" t="s">
        <v>21</v>
      </c>
      <c r="Q19" s="18">
        <f t="shared" si="4"/>
        <v>52666</v>
      </c>
      <c r="R19" s="19">
        <f t="shared" si="3"/>
        <v>52.666</v>
      </c>
      <c r="S19" s="5"/>
      <c r="T19" s="5"/>
      <c r="U19" s="6"/>
    </row>
    <row r="20" spans="1:21" ht="12.75">
      <c r="A20" s="7" t="s">
        <v>22</v>
      </c>
      <c r="B20" s="20">
        <v>1226665</v>
      </c>
      <c r="C20" s="20">
        <v>546681</v>
      </c>
      <c r="D20" s="20">
        <v>679984</v>
      </c>
      <c r="E20" s="14">
        <f t="shared" si="0"/>
        <v>80.39615638015012</v>
      </c>
      <c r="F20" s="7" t="s">
        <v>22</v>
      </c>
      <c r="G20" s="20">
        <v>2495243</v>
      </c>
      <c r="H20" s="20">
        <v>1209908</v>
      </c>
      <c r="I20" s="20">
        <v>1285335</v>
      </c>
      <c r="J20" s="15">
        <f t="shared" si="1"/>
        <v>94.13172441425776</v>
      </c>
      <c r="K20" s="21">
        <v>2475500</v>
      </c>
      <c r="L20" s="20">
        <v>1212980</v>
      </c>
      <c r="M20" s="20">
        <v>1262520</v>
      </c>
      <c r="N20" s="14">
        <f t="shared" si="2"/>
        <v>96.07610176472451</v>
      </c>
      <c r="O20" s="5"/>
      <c r="P20" s="12" t="s">
        <v>22</v>
      </c>
      <c r="Q20" s="18">
        <f t="shared" si="4"/>
        <v>75427</v>
      </c>
      <c r="R20" s="19">
        <f t="shared" si="3"/>
        <v>75.427</v>
      </c>
      <c r="S20" s="5"/>
      <c r="T20" s="5"/>
      <c r="U20" s="6"/>
    </row>
    <row r="21" spans="1:21" ht="12.75">
      <c r="A21" s="7" t="s">
        <v>23</v>
      </c>
      <c r="B21" s="20">
        <v>964952</v>
      </c>
      <c r="C21" s="20">
        <v>416957</v>
      </c>
      <c r="D21" s="20">
        <v>547995</v>
      </c>
      <c r="E21" s="14">
        <f t="shared" si="0"/>
        <v>76.08773802680682</v>
      </c>
      <c r="F21" s="7" t="s">
        <v>23</v>
      </c>
      <c r="G21" s="20">
        <v>2329338</v>
      </c>
      <c r="H21" s="20">
        <v>1104299</v>
      </c>
      <c r="I21" s="20">
        <v>1225039</v>
      </c>
      <c r="J21" s="15">
        <f t="shared" si="1"/>
        <v>90.14398725265073</v>
      </c>
      <c r="K21" s="21">
        <v>2270596</v>
      </c>
      <c r="L21" s="20">
        <v>1100448</v>
      </c>
      <c r="M21" s="20">
        <v>1170148</v>
      </c>
      <c r="N21" s="14">
        <f t="shared" si="2"/>
        <v>94.04348851598259</v>
      </c>
      <c r="O21" s="5"/>
      <c r="P21" s="12" t="s">
        <v>23</v>
      </c>
      <c r="Q21" s="18">
        <f t="shared" si="4"/>
        <v>120740</v>
      </c>
      <c r="R21" s="19">
        <f t="shared" si="3"/>
        <v>120.74</v>
      </c>
      <c r="S21" s="5"/>
      <c r="T21" s="5"/>
      <c r="U21" s="6"/>
    </row>
    <row r="22" spans="1:21" ht="12.75">
      <c r="A22" s="7" t="s">
        <v>24</v>
      </c>
      <c r="B22" s="20">
        <v>724780</v>
      </c>
      <c r="C22" s="20">
        <v>304089</v>
      </c>
      <c r="D22" s="20">
        <v>420691</v>
      </c>
      <c r="E22" s="14">
        <f t="shared" si="0"/>
        <v>72.28321975036309</v>
      </c>
      <c r="F22" s="7" t="s">
        <v>24</v>
      </c>
      <c r="G22" s="20">
        <v>1809996</v>
      </c>
      <c r="H22" s="20">
        <v>834098</v>
      </c>
      <c r="I22" s="20">
        <v>975898</v>
      </c>
      <c r="J22" s="15">
        <f t="shared" si="1"/>
        <v>85.46979294967302</v>
      </c>
      <c r="K22" s="21">
        <v>2309812</v>
      </c>
      <c r="L22" s="20">
        <v>1106926</v>
      </c>
      <c r="M22" s="20">
        <v>1202886</v>
      </c>
      <c r="N22" s="14">
        <f t="shared" si="2"/>
        <v>92.02251917471814</v>
      </c>
      <c r="O22" s="5"/>
      <c r="P22" s="12" t="s">
        <v>24</v>
      </c>
      <c r="Q22" s="18">
        <f t="shared" si="4"/>
        <v>141800</v>
      </c>
      <c r="R22" s="19">
        <f t="shared" si="3"/>
        <v>141.8</v>
      </c>
      <c r="S22" s="5"/>
      <c r="T22" s="5"/>
      <c r="U22" s="6"/>
    </row>
    <row r="23" spans="1:21" ht="12.75">
      <c r="A23" s="7" t="s">
        <v>25</v>
      </c>
      <c r="B23" s="20">
        <v>446458</v>
      </c>
      <c r="C23" s="20">
        <v>178783</v>
      </c>
      <c r="D23" s="20">
        <v>267675</v>
      </c>
      <c r="E23" s="14">
        <f t="shared" si="0"/>
        <v>66.79107126179134</v>
      </c>
      <c r="F23" s="7" t="s">
        <v>25</v>
      </c>
      <c r="G23" s="20">
        <v>1652101</v>
      </c>
      <c r="H23" s="20">
        <v>713991</v>
      </c>
      <c r="I23" s="20">
        <v>938110</v>
      </c>
      <c r="J23" s="15">
        <f t="shared" si="1"/>
        <v>76.10951807357345</v>
      </c>
      <c r="K23" s="21">
        <v>2400332</v>
      </c>
      <c r="L23" s="20">
        <v>1126638</v>
      </c>
      <c r="M23" s="20">
        <v>1273694</v>
      </c>
      <c r="N23" s="14">
        <f t="shared" si="2"/>
        <v>88.45436973087727</v>
      </c>
      <c r="O23" s="5"/>
      <c r="P23" s="12" t="s">
        <v>25</v>
      </c>
      <c r="Q23" s="18">
        <f t="shared" si="4"/>
        <v>224119</v>
      </c>
      <c r="R23" s="19">
        <f t="shared" si="3"/>
        <v>224.119</v>
      </c>
      <c r="S23" s="5"/>
      <c r="T23" s="5"/>
      <c r="U23" s="6"/>
    </row>
    <row r="24" spans="1:21" ht="12.75">
      <c r="A24" s="7" t="s">
        <v>26</v>
      </c>
      <c r="B24" s="20">
        <v>368975</v>
      </c>
      <c r="C24" s="20">
        <v>127197</v>
      </c>
      <c r="D24" s="20">
        <v>241778</v>
      </c>
      <c r="E24" s="14">
        <f t="shared" si="0"/>
        <v>52.60900495495868</v>
      </c>
      <c r="F24" s="7" t="s">
        <v>27</v>
      </c>
      <c r="G24" s="20">
        <v>1403973</v>
      </c>
      <c r="H24" s="20">
        <v>558735</v>
      </c>
      <c r="I24" s="20">
        <v>845238</v>
      </c>
      <c r="J24" s="15">
        <f t="shared" si="1"/>
        <v>66.10386660325257</v>
      </c>
      <c r="K24" s="21">
        <v>2696783</v>
      </c>
      <c r="L24" s="20">
        <v>1240274</v>
      </c>
      <c r="M24" s="20">
        <v>1456510</v>
      </c>
      <c r="N24" s="14">
        <f t="shared" si="2"/>
        <v>85.15382661293091</v>
      </c>
      <c r="O24" s="5"/>
      <c r="P24" s="12" t="s">
        <v>27</v>
      </c>
      <c r="Q24" s="18">
        <f t="shared" si="4"/>
        <v>286503</v>
      </c>
      <c r="R24" s="19">
        <f t="shared" si="3"/>
        <v>286.503</v>
      </c>
      <c r="S24" s="5"/>
      <c r="T24" s="5"/>
      <c r="U24" s="6"/>
    </row>
    <row r="25" spans="1:21" ht="12.75">
      <c r="A25" s="22" t="s">
        <v>28</v>
      </c>
      <c r="B25" s="23">
        <v>63797</v>
      </c>
      <c r="C25" s="23">
        <v>15534</v>
      </c>
      <c r="D25" s="23">
        <v>48263</v>
      </c>
      <c r="E25" s="14">
        <f t="shared" si="0"/>
        <v>32.18614673766653</v>
      </c>
      <c r="F25" s="22" t="s">
        <v>29</v>
      </c>
      <c r="G25" s="23">
        <v>1247019</v>
      </c>
      <c r="H25" s="23">
        <v>402332</v>
      </c>
      <c r="I25" s="23">
        <v>844687</v>
      </c>
      <c r="J25" s="24">
        <f t="shared" si="1"/>
        <v>47.63089759875552</v>
      </c>
      <c r="K25" s="25">
        <v>6151700</v>
      </c>
      <c r="L25" s="23">
        <v>2531296</v>
      </c>
      <c r="M25" s="23">
        <v>3620403</v>
      </c>
      <c r="N25" s="26">
        <f t="shared" si="2"/>
        <v>69.91752023186369</v>
      </c>
      <c r="O25" s="5"/>
      <c r="P25" s="12" t="s">
        <v>29</v>
      </c>
      <c r="Q25" s="18">
        <f t="shared" si="4"/>
        <v>442355</v>
      </c>
      <c r="R25" s="19">
        <f t="shared" si="3"/>
        <v>442.355</v>
      </c>
      <c r="S25" s="5"/>
      <c r="T25" s="5"/>
      <c r="U25" s="6"/>
    </row>
    <row r="26" spans="6:21" ht="12.75">
      <c r="F26" s="27" t="s">
        <v>30</v>
      </c>
      <c r="G26" s="28">
        <f aca="true" t="shared" si="5" ref="G26:I27">SUM(G$21:G$25)</f>
        <v>8442427</v>
      </c>
      <c r="H26" s="28">
        <f>SUM(H$24:H$25)</f>
        <v>961067</v>
      </c>
      <c r="I26" s="28">
        <f>SUM(I$24:I$25)</f>
        <v>1689925</v>
      </c>
      <c r="J26" s="24">
        <f>H26*100/I26</f>
        <v>56.87039365652322</v>
      </c>
      <c r="O26" s="5"/>
      <c r="P26" s="5"/>
      <c r="Q26" s="5"/>
      <c r="R26" s="5"/>
      <c r="S26" s="5"/>
      <c r="T26" s="5"/>
      <c r="U26" s="6"/>
    </row>
    <row r="27" spans="6:21" ht="12.75">
      <c r="F27" s="27" t="s">
        <v>30</v>
      </c>
      <c r="G27" s="28">
        <f>SUM(G$21:G$25)</f>
        <v>8442427</v>
      </c>
      <c r="H27" s="28">
        <f t="shared" si="5"/>
        <v>3613455</v>
      </c>
      <c r="I27" s="28">
        <f t="shared" si="5"/>
        <v>4828972</v>
      </c>
      <c r="J27" s="24">
        <f>I27*100/H27</f>
        <v>133.63863670642087</v>
      </c>
      <c r="O27" s="5"/>
      <c r="P27" s="5"/>
      <c r="Q27" s="5"/>
      <c r="R27" s="5"/>
      <c r="S27" s="5"/>
      <c r="T27" s="5"/>
      <c r="U27" s="6"/>
    </row>
    <row r="28" spans="6:21" ht="12.75">
      <c r="F28" s="29" t="s">
        <v>31</v>
      </c>
      <c r="G28" s="28">
        <f>SUM(G24:G25)</f>
        <v>2650992</v>
      </c>
      <c r="H28" s="28">
        <f>SUM(H24:H25)</f>
        <v>961067</v>
      </c>
      <c r="I28" s="28">
        <f>SUM(I24:I25)</f>
        <v>1689925</v>
      </c>
      <c r="O28" s="5"/>
      <c r="P28" s="5"/>
      <c r="Q28" s="5"/>
      <c r="R28" s="5"/>
      <c r="S28" s="5"/>
      <c r="T28" s="5"/>
      <c r="U28" s="6"/>
    </row>
    <row r="29" spans="1:21" ht="12.75">
      <c r="A29" s="30" t="s">
        <v>32</v>
      </c>
      <c r="B29" s="30"/>
      <c r="C29" s="30"/>
      <c r="D29" s="30"/>
      <c r="E29" s="30"/>
      <c r="F29" s="30"/>
      <c r="O29" s="5"/>
      <c r="P29" s="5"/>
      <c r="Q29" s="5"/>
      <c r="R29" s="5"/>
      <c r="S29" s="5"/>
      <c r="T29" s="5"/>
      <c r="U29" s="6"/>
    </row>
    <row r="30" spans="1:22" ht="45" customHeight="1">
      <c r="A30" s="30" t="s">
        <v>33</v>
      </c>
      <c r="B30" s="30"/>
      <c r="C30" s="30"/>
      <c r="D30" s="30"/>
      <c r="E30" s="30"/>
      <c r="F30" s="30"/>
      <c r="L30" s="31" t="s">
        <v>34</v>
      </c>
      <c r="O30" s="5"/>
      <c r="P30" s="5"/>
      <c r="Q30" s="5"/>
      <c r="R30" s="5"/>
      <c r="S30" s="133" t="s">
        <v>35</v>
      </c>
      <c r="T30" s="133"/>
      <c r="U30" s="133"/>
      <c r="V30" s="133"/>
    </row>
    <row r="31" spans="1:22" ht="12.75">
      <c r="A31" s="30" t="s">
        <v>36</v>
      </c>
      <c r="H31" s="28">
        <f>H25+H24</f>
        <v>961067</v>
      </c>
      <c r="I31" s="28">
        <f>I25+I24</f>
        <v>1689925</v>
      </c>
      <c r="J31">
        <f>I31/H31</f>
        <v>1.7583841709266887</v>
      </c>
      <c r="L31" s="32" t="s">
        <v>37</v>
      </c>
      <c r="M31" s="32" t="s">
        <v>4</v>
      </c>
      <c r="N31" s="33"/>
      <c r="P31" s="6"/>
      <c r="Q31" s="6"/>
      <c r="R31" s="6"/>
      <c r="S31" s="134" t="s">
        <v>1</v>
      </c>
      <c r="T31" s="134"/>
      <c r="U31" s="134"/>
      <c r="V31" s="134"/>
    </row>
    <row r="32" spans="1:22" ht="36">
      <c r="A32" s="34"/>
      <c r="L32" s="32" t="s">
        <v>38</v>
      </c>
      <c r="M32" s="35"/>
      <c r="N32" s="35"/>
      <c r="P32" s="6"/>
      <c r="Q32" s="6"/>
      <c r="R32" s="6"/>
      <c r="S32" s="32"/>
      <c r="T32" s="128" t="s">
        <v>7</v>
      </c>
      <c r="U32" s="128"/>
      <c r="V32" s="128"/>
    </row>
    <row r="33" spans="9:22" ht="20.25">
      <c r="I33">
        <f>I26/H26</f>
        <v>1.7583841709266887</v>
      </c>
      <c r="L33" s="36" t="s">
        <v>39</v>
      </c>
      <c r="M33" s="35"/>
      <c r="N33" s="35"/>
      <c r="P33" s="6"/>
      <c r="Q33" s="6"/>
      <c r="R33" s="6"/>
      <c r="S33" s="32"/>
      <c r="T33" s="36" t="s">
        <v>2</v>
      </c>
      <c r="U33" s="36" t="s">
        <v>37</v>
      </c>
      <c r="V33" s="36" t="s">
        <v>4</v>
      </c>
    </row>
    <row r="34" spans="12:22" ht="12.75">
      <c r="L34" s="36" t="s">
        <v>40</v>
      </c>
      <c r="M34" s="37">
        <v>22877461</v>
      </c>
      <c r="N34" s="37">
        <v>23634738</v>
      </c>
      <c r="P34" s="6"/>
      <c r="Q34" s="6"/>
      <c r="R34" s="6"/>
      <c r="S34" s="32" t="s">
        <v>7</v>
      </c>
      <c r="T34" s="38">
        <v>46771341</v>
      </c>
      <c r="U34" s="38">
        <v>22985676</v>
      </c>
      <c r="V34" s="38">
        <v>23785665</v>
      </c>
    </row>
    <row r="35" spans="9:22" ht="20.25">
      <c r="I35" s="28"/>
      <c r="J35" s="28"/>
      <c r="L35" s="36" t="s">
        <v>41</v>
      </c>
      <c r="M35" s="37">
        <v>1196688</v>
      </c>
      <c r="N35" s="37">
        <v>1123924</v>
      </c>
      <c r="P35" s="6"/>
      <c r="Q35" s="6"/>
      <c r="R35" s="6"/>
      <c r="S35" s="32" t="s">
        <v>42</v>
      </c>
      <c r="T35" s="38">
        <v>2302053</v>
      </c>
      <c r="U35" s="38">
        <v>1184674</v>
      </c>
      <c r="V35" s="38">
        <v>1117379</v>
      </c>
    </row>
    <row r="36" spans="7:22" ht="20.25">
      <c r="G36" s="28"/>
      <c r="L36" s="36" t="s">
        <v>43</v>
      </c>
      <c r="M36" s="37">
        <v>1277953</v>
      </c>
      <c r="N36" s="37">
        <v>1200545</v>
      </c>
      <c r="P36" s="6"/>
      <c r="Q36" s="6"/>
      <c r="R36" s="6"/>
      <c r="S36" s="39">
        <v>42252</v>
      </c>
      <c r="T36" s="38">
        <v>2476203</v>
      </c>
      <c r="U36" s="38">
        <v>1272247</v>
      </c>
      <c r="V36" s="38">
        <v>1203956</v>
      </c>
    </row>
    <row r="37" spans="12:22" ht="20.25">
      <c r="L37" s="36" t="s">
        <v>44</v>
      </c>
      <c r="M37" s="37">
        <v>1165624</v>
      </c>
      <c r="N37" s="37">
        <v>1102219</v>
      </c>
      <c r="P37" s="6"/>
      <c r="Q37" s="6"/>
      <c r="R37" s="6"/>
      <c r="S37" s="40">
        <v>41913</v>
      </c>
      <c r="T37" s="38">
        <v>2268715</v>
      </c>
      <c r="U37" s="38">
        <v>1163212</v>
      </c>
      <c r="V37" s="38">
        <v>1105503</v>
      </c>
    </row>
    <row r="38" spans="9:22" ht="20.25">
      <c r="I38" s="28"/>
      <c r="L38" s="36" t="s">
        <v>45</v>
      </c>
      <c r="M38" s="37">
        <v>1102242</v>
      </c>
      <c r="N38" s="37">
        <v>1038329</v>
      </c>
      <c r="S38" s="32" t="s">
        <v>13</v>
      </c>
      <c r="T38" s="38">
        <v>2150727</v>
      </c>
      <c r="U38" s="38">
        <v>1107374</v>
      </c>
      <c r="V38" s="38">
        <v>1043353</v>
      </c>
    </row>
    <row r="39" spans="12:22" ht="20.25">
      <c r="L39" s="36" t="s">
        <v>46</v>
      </c>
      <c r="M39" s="37">
        <v>1207761</v>
      </c>
      <c r="N39" s="41">
        <v>1166856</v>
      </c>
      <c r="S39" s="32" t="s">
        <v>47</v>
      </c>
      <c r="T39" s="38">
        <v>2409523</v>
      </c>
      <c r="U39" s="38">
        <v>1225875</v>
      </c>
      <c r="V39" s="38">
        <v>1183648</v>
      </c>
    </row>
    <row r="40" spans="12:22" ht="20.25">
      <c r="L40" s="36" t="s">
        <v>48</v>
      </c>
      <c r="M40" s="37">
        <v>1376954</v>
      </c>
      <c r="N40" s="37">
        <v>1372353</v>
      </c>
      <c r="S40" s="32" t="s">
        <v>49</v>
      </c>
      <c r="T40" s="38">
        <v>2808721</v>
      </c>
      <c r="U40" s="38">
        <v>1407918</v>
      </c>
      <c r="V40" s="38">
        <v>1400803</v>
      </c>
    </row>
    <row r="41" spans="12:22" ht="20.25">
      <c r="L41" s="36" t="s">
        <v>50</v>
      </c>
      <c r="M41" s="37">
        <v>1744291</v>
      </c>
      <c r="N41" s="37">
        <v>1711917</v>
      </c>
      <c r="S41" s="32" t="s">
        <v>51</v>
      </c>
      <c r="T41" s="38">
        <v>3520289</v>
      </c>
      <c r="U41" s="38">
        <v>1783461</v>
      </c>
      <c r="V41" s="38">
        <v>1736828</v>
      </c>
    </row>
    <row r="42" spans="12:22" ht="20.25">
      <c r="L42" s="36" t="s">
        <v>52</v>
      </c>
      <c r="M42" s="37">
        <v>2062085</v>
      </c>
      <c r="N42" s="37">
        <v>1970685</v>
      </c>
      <c r="S42" s="32" t="s">
        <v>53</v>
      </c>
      <c r="T42" s="38">
        <v>4077813</v>
      </c>
      <c r="U42" s="38">
        <v>2089737</v>
      </c>
      <c r="V42" s="38">
        <v>1988076</v>
      </c>
    </row>
    <row r="43" spans="12:22" ht="20.25">
      <c r="L43" s="36" t="s">
        <v>54</v>
      </c>
      <c r="M43" s="37">
        <v>1968429</v>
      </c>
      <c r="N43" s="37">
        <v>1890390</v>
      </c>
      <c r="S43" s="32" t="s">
        <v>55</v>
      </c>
      <c r="T43" s="38">
        <v>3885075</v>
      </c>
      <c r="U43" s="38">
        <v>1983102</v>
      </c>
      <c r="V43" s="38">
        <v>1901973</v>
      </c>
    </row>
    <row r="44" spans="12:22" ht="20.25">
      <c r="L44" s="36" t="s">
        <v>56</v>
      </c>
      <c r="M44" s="37">
        <v>1859982</v>
      </c>
      <c r="N44" s="37">
        <v>1829884</v>
      </c>
      <c r="S44" s="32" t="s">
        <v>57</v>
      </c>
      <c r="T44" s="38">
        <v>3706753</v>
      </c>
      <c r="U44" s="38">
        <v>1866251</v>
      </c>
      <c r="V44" s="38">
        <v>1840502</v>
      </c>
    </row>
    <row r="45" spans="12:22" ht="20.25">
      <c r="L45" s="36" t="s">
        <v>58</v>
      </c>
      <c r="M45" s="37">
        <v>1660862</v>
      </c>
      <c r="N45" s="37">
        <v>1672509</v>
      </c>
      <c r="S45" s="32" t="s">
        <v>59</v>
      </c>
      <c r="T45" s="38">
        <v>3343247</v>
      </c>
      <c r="U45" s="38">
        <v>1662519</v>
      </c>
      <c r="V45" s="38">
        <v>1680728</v>
      </c>
    </row>
    <row r="46" spans="12:22" ht="20.25">
      <c r="L46" s="36" t="s">
        <v>60</v>
      </c>
      <c r="M46" s="37">
        <v>1416520</v>
      </c>
      <c r="N46" s="37">
        <v>1461283</v>
      </c>
      <c r="S46" s="32" t="s">
        <v>61</v>
      </c>
      <c r="T46" s="38">
        <v>2884552</v>
      </c>
      <c r="U46" s="38">
        <v>1415943</v>
      </c>
      <c r="V46" s="38">
        <v>1468609</v>
      </c>
    </row>
    <row r="47" spans="12:22" ht="20.25">
      <c r="L47" s="36" t="s">
        <v>62</v>
      </c>
      <c r="M47" s="37">
        <v>1211425</v>
      </c>
      <c r="N47" s="37">
        <v>1280468</v>
      </c>
      <c r="S47" s="32" t="s">
        <v>63</v>
      </c>
      <c r="T47" s="38">
        <v>2495243</v>
      </c>
      <c r="U47" s="38">
        <v>1209908</v>
      </c>
      <c r="V47" s="38">
        <v>1285335</v>
      </c>
    </row>
    <row r="48" spans="12:22" ht="20.25">
      <c r="L48" s="36" t="s">
        <v>64</v>
      </c>
      <c r="M48" s="37">
        <v>1106690</v>
      </c>
      <c r="N48" s="37">
        <v>1220744</v>
      </c>
      <c r="S48" s="32" t="s">
        <v>65</v>
      </c>
      <c r="T48" s="38">
        <v>2329338</v>
      </c>
      <c r="U48" s="38">
        <v>1104299</v>
      </c>
      <c r="V48" s="38">
        <v>1225039</v>
      </c>
    </row>
    <row r="49" spans="12:22" ht="20.25">
      <c r="L49" s="36" t="s">
        <v>66</v>
      </c>
      <c r="M49" s="37">
        <v>836505</v>
      </c>
      <c r="N49" s="37">
        <v>973454</v>
      </c>
      <c r="S49" s="32" t="s">
        <v>67</v>
      </c>
      <c r="T49" s="38">
        <v>1809996</v>
      </c>
      <c r="U49" s="38">
        <v>834098</v>
      </c>
      <c r="V49" s="38">
        <v>975898</v>
      </c>
    </row>
    <row r="50" spans="12:22" ht="20.25">
      <c r="L50" s="36" t="s">
        <v>68</v>
      </c>
      <c r="M50" s="37">
        <v>716562</v>
      </c>
      <c r="N50" s="37">
        <v>935676</v>
      </c>
      <c r="S50" s="32" t="s">
        <v>69</v>
      </c>
      <c r="T50" s="38">
        <v>1652101</v>
      </c>
      <c r="U50" s="38">
        <v>713991</v>
      </c>
      <c r="V50" s="38">
        <v>938110</v>
      </c>
    </row>
    <row r="51" spans="12:22" ht="20.25">
      <c r="L51" s="36" t="s">
        <v>70</v>
      </c>
      <c r="M51" s="37">
        <v>561172</v>
      </c>
      <c r="N51" s="37">
        <v>842088</v>
      </c>
      <c r="S51" s="32" t="s">
        <v>71</v>
      </c>
      <c r="T51" s="38">
        <v>1403973</v>
      </c>
      <c r="U51" s="38">
        <v>558735</v>
      </c>
      <c r="V51" s="38">
        <v>845238</v>
      </c>
    </row>
    <row r="52" spans="12:22" ht="20.25">
      <c r="L52" s="36" t="s">
        <v>72</v>
      </c>
      <c r="M52" s="37">
        <v>287632</v>
      </c>
      <c r="N52" s="37">
        <v>537549</v>
      </c>
      <c r="S52" s="32" t="s">
        <v>73</v>
      </c>
      <c r="T52" s="28">
        <f>T53+T54+T55+T56</f>
        <v>1247019</v>
      </c>
      <c r="U52" s="28">
        <f>U53+U54+U55+U56</f>
        <v>402332</v>
      </c>
      <c r="V52" s="28">
        <f>V53+V54+V55+V56</f>
        <v>844687</v>
      </c>
    </row>
    <row r="53" spans="12:22" ht="20.25">
      <c r="L53" s="36" t="s">
        <v>74</v>
      </c>
      <c r="M53" s="37">
        <v>97719</v>
      </c>
      <c r="N53" s="37">
        <v>235360</v>
      </c>
      <c r="S53" s="32" t="s">
        <v>75</v>
      </c>
      <c r="T53" s="38">
        <v>825357</v>
      </c>
      <c r="U53" s="38">
        <v>285791</v>
      </c>
      <c r="V53" s="38">
        <v>539566</v>
      </c>
    </row>
    <row r="54" spans="12:22" ht="20.25">
      <c r="L54" s="36" t="s">
        <v>76</v>
      </c>
      <c r="M54" s="37">
        <v>17398</v>
      </c>
      <c r="N54" s="37">
        <v>57869</v>
      </c>
      <c r="S54" s="32" t="s">
        <v>77</v>
      </c>
      <c r="T54" s="38">
        <v>333139</v>
      </c>
      <c r="U54" s="38">
        <v>96791</v>
      </c>
      <c r="V54" s="38">
        <v>236348</v>
      </c>
    </row>
    <row r="55" spans="12:22" ht="20.25">
      <c r="L55" s="36" t="s">
        <v>78</v>
      </c>
      <c r="M55" s="37">
        <v>2546</v>
      </c>
      <c r="N55" s="37">
        <v>9465</v>
      </c>
      <c r="S55" s="32" t="s">
        <v>79</v>
      </c>
      <c r="T55" s="38">
        <v>75358</v>
      </c>
      <c r="U55" s="38">
        <v>17013</v>
      </c>
      <c r="V55" s="38">
        <v>58345</v>
      </c>
    </row>
    <row r="56" spans="12:22" ht="20.25">
      <c r="L56" s="36" t="s">
        <v>80</v>
      </c>
      <c r="M56" s="42">
        <v>334</v>
      </c>
      <c r="N56" s="37">
        <v>1010</v>
      </c>
      <c r="S56" s="32" t="s">
        <v>81</v>
      </c>
      <c r="T56" s="38">
        <v>13165</v>
      </c>
      <c r="U56" s="38">
        <v>2737</v>
      </c>
      <c r="V56" s="43">
        <v>10428</v>
      </c>
    </row>
    <row r="57" spans="12:14" ht="20.25">
      <c r="L57" s="36" t="s">
        <v>82</v>
      </c>
      <c r="M57" s="42">
        <v>89</v>
      </c>
      <c r="N57" s="42">
        <v>161</v>
      </c>
    </row>
  </sheetData>
  <sheetProtection/>
  <mergeCells count="7">
    <mergeCell ref="T32:V32"/>
    <mergeCell ref="A4:I4"/>
    <mergeCell ref="B5:E5"/>
    <mergeCell ref="G5:J5"/>
    <mergeCell ref="K5:N5"/>
    <mergeCell ref="S30:V30"/>
    <mergeCell ref="S31:V31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2015-01-26T09:44:04Z</dcterms:created>
  <dcterms:modified xsi:type="dcterms:W3CDTF">2015-01-26T10:44:27Z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